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9420" windowHeight="4245" activeTab="0"/>
  </bookViews>
  <sheets>
    <sheet name="Summary" sheetId="1" r:id="rId1"/>
    <sheet name="Consol_PL" sheetId="2" r:id="rId2"/>
    <sheet name="Consol_BS" sheetId="3" r:id="rId3"/>
    <sheet name="Consol_CF" sheetId="4" r:id="rId4"/>
    <sheet name="Consol_EQ" sheetId="5" r:id="rId5"/>
    <sheet name="Consol_RGL" sheetId="6" r:id="rId6"/>
    <sheet name="Sheet1" sheetId="7" r:id="rId7"/>
  </sheets>
  <externalReferences>
    <externalReference r:id="rId10"/>
  </externalReferences>
  <definedNames>
    <definedName name="_xlnm.Print_Area" localSheetId="2">'Consol_BS'!$A$1:$E$56</definedName>
    <definedName name="_xlnm.Print_Area" localSheetId="3">'Consol_CF'!$A$1:$F$60</definedName>
    <definedName name="_xlnm.Print_Area" localSheetId="4">'Consol_EQ'!$A$1:$H$69</definedName>
    <definedName name="_xlnm.Print_Area" localSheetId="1">'Consol_PL'!$A$1:$I$55</definedName>
    <definedName name="_xlnm.Print_Area" localSheetId="5">'Consol_RGL'!$A$1:$E$53</definedName>
    <definedName name="_xlnm.Print_Area" localSheetId="0">'Summary'!$A$1:$J$47</definedName>
  </definedNames>
  <calcPr fullCalcOnLoad="1"/>
</workbook>
</file>

<file path=xl/sharedStrings.xml><?xml version="1.0" encoding="utf-8"?>
<sst xmlns="http://schemas.openxmlformats.org/spreadsheetml/2006/main" count="237" uniqueCount="165">
  <si>
    <t>AS AT 30th SEPTEMBER 2007</t>
  </si>
  <si>
    <t>3 Months Ended</t>
  </si>
  <si>
    <t>FOR THE CUMULATIVE QUARTER ENDED 30TH SEPTEMBER 2007</t>
  </si>
  <si>
    <t>(Company No.: 577765-U)</t>
  </si>
  <si>
    <t>Doubtful debts recovered</t>
  </si>
  <si>
    <t>Proceeds from hire purchase creditors</t>
  </si>
  <si>
    <t>Balance as at 30 September 2006</t>
  </si>
  <si>
    <t>Balance as at 1 July 2007</t>
  </si>
  <si>
    <t>Decrease/(increase) in inventories</t>
  </si>
  <si>
    <t>Increase in receivables</t>
  </si>
  <si>
    <t>(Decrease)/increase in payables</t>
  </si>
  <si>
    <t>Tax paid, net</t>
  </si>
  <si>
    <t>Cash (used in)/generated from operations</t>
  </si>
  <si>
    <t>Net cash (used in)/generated from operating activities</t>
  </si>
  <si>
    <t>Cash and cash equivalents at end of year</t>
  </si>
  <si>
    <t>Cash and cash equivalents at beginning of year</t>
  </si>
  <si>
    <t>Net (decrease)/increase in cash and cash equivalents</t>
  </si>
  <si>
    <t>(Loss)/profit from operations</t>
  </si>
  <si>
    <t>Loss for the period</t>
  </si>
  <si>
    <t>Balance as at 30 September 2007</t>
  </si>
  <si>
    <t>Effects of adopting FRS 140</t>
  </si>
  <si>
    <t xml:space="preserve">The Condensed Consolidated Statements of Changes in Equity should be read in conjunction with the audited financial </t>
  </si>
  <si>
    <t>statements for the year ended 30 June 2007.</t>
  </si>
  <si>
    <t>the income statements</t>
  </si>
  <si>
    <t>Net Gains/(Losses) not recognised in</t>
  </si>
  <si>
    <t>CASH FLOWS FROM OPERATING ACTIVITIES</t>
  </si>
  <si>
    <t>Interest income</t>
  </si>
  <si>
    <t>Changes in working capital</t>
  </si>
  <si>
    <t>CASH FLOWS FROM INVESTING ACTIVITIES</t>
  </si>
  <si>
    <t>Purchase of property, plant and equipment</t>
  </si>
  <si>
    <t>Interest received</t>
  </si>
  <si>
    <t>CASH FLOWS FROM FINANCING ACTIVITIES</t>
  </si>
  <si>
    <t>Cash and cash equivalents comprise :</t>
  </si>
  <si>
    <t xml:space="preserve">  Cash and Bank Balances</t>
  </si>
  <si>
    <t xml:space="preserve">  Bank Overdrafts</t>
  </si>
  <si>
    <t>Non-Distributable</t>
  </si>
  <si>
    <t>Distributable</t>
  </si>
  <si>
    <t>TOTAL</t>
  </si>
  <si>
    <t>Surplus/(deficit) on Revaluation</t>
  </si>
  <si>
    <t>Others</t>
  </si>
  <si>
    <t>PART A3 : ADDITIONAL INFORMATION</t>
  </si>
  <si>
    <t>Gross interest income</t>
  </si>
  <si>
    <t>Goodwill on Consolidation</t>
  </si>
  <si>
    <t>ICULS (Equity)</t>
  </si>
  <si>
    <t>RCSLS (Equity)</t>
  </si>
  <si>
    <t>ICCPS (Liability)</t>
  </si>
  <si>
    <t>ICULS (Liability)</t>
  </si>
  <si>
    <t>RCSLS (Liability)</t>
  </si>
  <si>
    <t>Proceeds from borrowings</t>
  </si>
  <si>
    <t>Repayment of term loan</t>
  </si>
  <si>
    <t>Interest paid</t>
  </si>
  <si>
    <t>Investment Properties</t>
  </si>
  <si>
    <t>(unaudited)</t>
  </si>
  <si>
    <t>(audited)</t>
  </si>
  <si>
    <t>As at End of Current</t>
  </si>
  <si>
    <t>Quarter</t>
  </si>
  <si>
    <t>Year End</t>
  </si>
  <si>
    <t>Current</t>
  </si>
  <si>
    <t>Comparative</t>
  </si>
  <si>
    <t>Quarter Ended</t>
  </si>
  <si>
    <t>Cumulative</t>
  </si>
  <si>
    <t>Operating profit before working capital changes</t>
  </si>
  <si>
    <t>Development costs incurred and deferred</t>
  </si>
  <si>
    <t>Proceeds from disposal of property, plant and equipment</t>
  </si>
  <si>
    <t>ASSETS</t>
  </si>
  <si>
    <t>TOTAL ASSETS</t>
  </si>
  <si>
    <t>EQUITY AND LIABILITIES</t>
  </si>
  <si>
    <t>Equity attributable to equity holders of the Company</t>
  </si>
  <si>
    <t>Total equity</t>
  </si>
  <si>
    <t>Non-current liabilities</t>
  </si>
  <si>
    <t>Total liabilities</t>
  </si>
  <si>
    <t>TOTAL EQUITY AND LIABILITIES</t>
  </si>
  <si>
    <t>Net cash generated from/(used in) financing activities</t>
  </si>
  <si>
    <t>Balance as at 1 July 2006</t>
  </si>
  <si>
    <t>Restated balance as at 1 July 2006</t>
  </si>
  <si>
    <t>Assets held for sale</t>
  </si>
  <si>
    <t>Depreciation of property, plant and equipment</t>
  </si>
  <si>
    <t>Amortisation of prepaid lease payment</t>
  </si>
  <si>
    <t>Net loss for the period</t>
  </si>
  <si>
    <t>Basic loss per share(sen)</t>
  </si>
  <si>
    <t>Loss from operations</t>
  </si>
  <si>
    <t>Gross interest expense</t>
  </si>
  <si>
    <t>Loss before taxation</t>
  </si>
  <si>
    <t>Loss after taxation and minority interest</t>
  </si>
  <si>
    <t>Loss after taxation</t>
  </si>
  <si>
    <t>Interest expense</t>
  </si>
  <si>
    <t>QUARTERLY REPORT - 30th September 2007</t>
  </si>
  <si>
    <t>ended 30th September 2007.</t>
  </si>
  <si>
    <t>30.09.07</t>
  </si>
  <si>
    <t>30.09.06</t>
  </si>
  <si>
    <t>FOR THE QUARTER ENDED 30TH SEPTEMBER 2007</t>
  </si>
  <si>
    <t>3 Months</t>
  </si>
  <si>
    <t>financial statements for the year ended 30 June 2007.</t>
  </si>
  <si>
    <t>Share</t>
  </si>
  <si>
    <t>Revaluation</t>
  </si>
  <si>
    <t>ICCPS &amp; Equity</t>
  </si>
  <si>
    <t>Accumulated</t>
  </si>
  <si>
    <t>Capital</t>
  </si>
  <si>
    <t>Premium</t>
  </si>
  <si>
    <t>Reserves</t>
  </si>
  <si>
    <t>Components</t>
  </si>
  <si>
    <t>Losses</t>
  </si>
  <si>
    <t>of Loan Stocks</t>
  </si>
  <si>
    <t>Net assets per share (RM)</t>
  </si>
  <si>
    <t xml:space="preserve"> </t>
  </si>
  <si>
    <t>As at Preceding Financial</t>
  </si>
  <si>
    <t>Adjustment for non-cash items:-</t>
  </si>
  <si>
    <t xml:space="preserve">  Fixed Deposit for Sinking Fund account</t>
  </si>
  <si>
    <t>Repayment of hire purchase creditors</t>
  </si>
  <si>
    <t>To Date</t>
  </si>
  <si>
    <t>Operating expenses</t>
  </si>
  <si>
    <t>Other operating income</t>
  </si>
  <si>
    <t>Finance costs</t>
  </si>
  <si>
    <t>Minority interest</t>
  </si>
  <si>
    <t>EPS - Basic (sen)</t>
  </si>
  <si>
    <t>Non- Current Assets</t>
  </si>
  <si>
    <t>Deferred Tax Liabilities</t>
  </si>
  <si>
    <t xml:space="preserve">The Condensed Consolidated Cash Flow Statements should be read in conjunction with the audited </t>
  </si>
  <si>
    <t>UNAUDITED CONDENSED CONSOLIDATED INCOME STATEMENTS</t>
  </si>
  <si>
    <t>UNAUDITED CONDENSED CONSOLIDATED STATEMENTS OF CHANGES IN EQUITY</t>
  </si>
  <si>
    <t>Net Loss (Cumulative)</t>
  </si>
  <si>
    <t>Total recognised losses</t>
  </si>
  <si>
    <t>UNAUDITED CONDENSED CONSOLIDATED STATEMENT OF RECOGNISED GAINS AND LOSSES</t>
  </si>
  <si>
    <t>UNAUDITED CONDENSED CONSOLIDATED CASH FLOW STATEMENTS</t>
  </si>
  <si>
    <t>Net cash used in investing activities</t>
  </si>
  <si>
    <t>The Board of Directors is pleased to announce the unaudited results of the Group for the Quarter</t>
  </si>
  <si>
    <t>Cumulative Quarter ended</t>
  </si>
  <si>
    <t xml:space="preserve">      - Diluted (sen)</t>
  </si>
  <si>
    <t>The Condensed Consolidated Income Statements should be read in conjunction with the audited</t>
  </si>
  <si>
    <t>Prepaid Lease Payments</t>
  </si>
  <si>
    <t>Share Premium</t>
  </si>
  <si>
    <t>Revaluation Reserve</t>
  </si>
  <si>
    <t>The Condensed Consolidated Balance Sheets should be read in conjunction with the audited</t>
  </si>
  <si>
    <t>MITHRIL BERHAD</t>
  </si>
  <si>
    <t>PART A2 : SUMMARY OF KEY FINANCIAL INFORMATION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</si>
  <si>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</si>
  <si>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</si>
  <si>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</si>
  <si>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</si>
  <si>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</si>
  <si>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</si>
  <si>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</si>
  <si>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 to date</t>
  </si>
  <si>
    <t>RM'000</t>
  </si>
  <si>
    <t>RM'001</t>
  </si>
  <si>
    <t>Revenue</t>
  </si>
  <si>
    <t>Dividend per share(sen)</t>
  </si>
  <si>
    <t>N/A</t>
  </si>
  <si>
    <t>CONDENSED CONSOLIDATED BALANCE SHEETS</t>
  </si>
  <si>
    <t>As at</t>
  </si>
  <si>
    <t>Property, Plant and Equipment</t>
  </si>
  <si>
    <t>Other Investments</t>
  </si>
  <si>
    <t>Current Assets</t>
  </si>
  <si>
    <t>Inventories</t>
  </si>
  <si>
    <t>Trade and Other Receivables</t>
  </si>
  <si>
    <t>Cash &amp; Bank Balances</t>
  </si>
  <si>
    <t>Current Liabilities</t>
  </si>
  <si>
    <t>Trade and Other Payables</t>
  </si>
  <si>
    <t>Short-term Borrowings</t>
  </si>
  <si>
    <t>Taxation</t>
  </si>
  <si>
    <t>Share Capital</t>
  </si>
  <si>
    <t>ICCPS (Equity)</t>
  </si>
  <si>
    <t>Borrowings</t>
  </si>
  <si>
    <t>Impairment loss on property, plant and equipment</t>
  </si>
  <si>
    <t>Accumulated Losses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</si>
</sst>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MYR&quot;#,##0_);\(&quot;MYR&quot;#,##0\)"/>
    <numFmt numFmtId="173" formatCode="&quot;MYR&quot;#,##0_);[Red]\(&quot;MYR&quot;#,##0\)"/>
    <numFmt numFmtId="174" formatCode="&quot;MYR&quot;#,##0.00_);\(&quot;MYR&quot;#,##0.00\)"/>
    <numFmt numFmtId="175" formatCode="&quot;MYR&quot;#,##0.00_);[Red]\(&quot;MYR&quot;#,##0.00\)"/>
    <numFmt numFmtId="176" formatCode="_(&quot;MYR&quot;* #,##0_);_(&quot;MYR&quot;* \(#,##0\);_(&quot;MYR&quot;* &quot;-&quot;_);_(@_)"/>
    <numFmt numFmtId="177" formatCode="_(&quot;MYR&quot;* #,##0.00_);_(&quot;MYR&quot;* \(#,##0.00\);_(&quot;MYR&quot;* &quot;-&quot;??_);_(@_)"/>
    <numFmt numFmtId="178" formatCode="&quot; &quot;#,##0_);\(&quot; &quot;#,##0\)"/>
    <numFmt numFmtId="179" formatCode="&quot; &quot;#,##0_);[Red]\(&quot; &quot;#,##0\)"/>
    <numFmt numFmtId="180" formatCode="&quot; &quot;#,##0.00_);\(&quot; &quot;#,##0.00\)"/>
    <numFmt numFmtId="181" formatCode="&quot; &quot;#,##0.00_);[Red]\(&quot; &quot;#,##0.00\)"/>
    <numFmt numFmtId="182" formatCode="_(&quot; &quot;* #,##0_);_(&quot; &quot;* \(#,##0\);_(&quot; &quot;* &quot;-&quot;_);_(@_)"/>
    <numFmt numFmtId="183" formatCode="_(&quot; &quot;* #,##0.00_);_(&quot; &quot;* \(#,##0.00\);_(&quot; 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RM&quot;#,##0_);\(&quot;RM&quot;#,##0\)"/>
    <numFmt numFmtId="191" formatCode="&quot;RM&quot;#,##0_);[Red]\(&quot;RM&quot;#,##0\)"/>
    <numFmt numFmtId="192" formatCode="&quot;RM&quot;#,##0.00_);\(&quot;RM&quot;#,##0.00\)"/>
    <numFmt numFmtId="193" formatCode="&quot;RM&quot;#,##0.00_);[Red]\(&quot;RM&quot;#,##0.00\)"/>
    <numFmt numFmtId="194" formatCode="_(&quot;RM&quot;* #,##0_);_(&quot;RM&quot;* \(#,##0\);_(&quot;RM&quot;* &quot;-&quot;_);_(@_)"/>
    <numFmt numFmtId="195" formatCode="_(&quot;RM&quot;* #,##0.00_);_(&quot;RM&quot;* \(#,##0.00\);_(&quot;RM&quot;* &quot;-&quot;??_);_(@_)"/>
    <numFmt numFmtId="196" formatCode="_(* #,##0_);_(* \(#,##0\);_(* &quot;-&quot;??_);_(@_)"/>
    <numFmt numFmtId="197" formatCode="0.00_);[Red]\(0.00\)"/>
    <numFmt numFmtId="198" formatCode="0.00;[Red]0.00"/>
    <numFmt numFmtId="199" formatCode="0_);[Red]\(0\)"/>
    <numFmt numFmtId="200" formatCode="#,##0.000_);[Red]\(#,##0.000\)"/>
    <numFmt numFmtId="201" formatCode="#,##0.0000_);[Red]\(#,##0.0000\)"/>
    <numFmt numFmtId="202" formatCode="#,##0.0_);[Red]\(#,##0.0\)"/>
    <numFmt numFmtId="203" formatCode="_(* #,##0.0_);_(* \(#,##0.0\);_(* &quot;-&quot;??_);_(@_)"/>
    <numFmt numFmtId="204" formatCode="#,##0.0_);\(#,##0.0\)"/>
    <numFmt numFmtId="205" formatCode="#,##0.0000_);\(#,##0.000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(* #,##0.0_);_(* \(#,##0.0\);_(* &quot;-&quot;_);_(@_)"/>
    <numFmt numFmtId="211" formatCode="_(* #,##0.00_);_(* \(#,##0.00\);_(* &quot;-&quot;_);_(@_)"/>
    <numFmt numFmtId="212" formatCode="0.0000"/>
    <numFmt numFmtId="213" formatCode="#,##0.000_);\(#,##0.000\)"/>
    <numFmt numFmtId="214" formatCode="_(* #,##0.000_);_(* \(#,##0.000\);_(* &quot;-&quot;??_);_(@_)"/>
  </numFmts>
  <fonts count="44">
    <font>
      <sz val="10"/>
      <name val="Arial"/>
      <family val="0"/>
    </font>
    <font>
      <sz val="12"/>
      <name val="Arial MT"/>
      <family val="0"/>
    </font>
    <font>
      <sz val="10"/>
      <name val="Century Gothic"/>
      <family val="2"/>
    </font>
    <font>
      <u val="single"/>
      <sz val="10"/>
      <name val="Century Gothic"/>
      <family val="2"/>
    </font>
    <font>
      <b/>
      <u val="single"/>
      <sz val="10"/>
      <name val="Century Gothic"/>
      <family val="2"/>
    </font>
    <font>
      <b/>
      <sz val="10"/>
      <name val="Century Gothic"/>
      <family val="2"/>
    </font>
    <font>
      <u val="single"/>
      <sz val="10"/>
      <name val="Arial"/>
      <family val="2"/>
    </font>
    <font>
      <b/>
      <u val="singleAccounting"/>
      <sz val="10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65">
    <xf numFmtId="38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0" fillId="0" borderId="0">
      <alignment/>
      <protection/>
    </xf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1">
    <xf numFmtId="0" fontId="0" fillId="0" borderId="0" xfId="0" applyNumberFormat="1" applyAlignment="1">
      <alignment/>
    </xf>
    <xf numFmtId="0" fontId="2" fillId="0" borderId="0" xfId="58" applyFont="1">
      <alignment/>
      <protection/>
    </xf>
    <xf numFmtId="0" fontId="3" fillId="0" borderId="0" xfId="58" applyFont="1">
      <alignment/>
      <protection/>
    </xf>
    <xf numFmtId="0" fontId="4" fillId="0" borderId="0" xfId="58" applyFont="1">
      <alignment/>
      <protection/>
    </xf>
    <xf numFmtId="0" fontId="5" fillId="0" borderId="0" xfId="58" applyFont="1" applyAlignment="1">
      <alignment horizontal="left"/>
      <protection/>
    </xf>
    <xf numFmtId="0" fontId="5" fillId="0" borderId="10" xfId="58" applyFont="1" applyBorder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5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0" xfId="58" applyFont="1" applyBorder="1">
      <alignment/>
      <protection/>
    </xf>
    <xf numFmtId="37" fontId="2" fillId="0" borderId="0" xfId="58" applyNumberFormat="1" applyFont="1">
      <alignment/>
      <protection/>
    </xf>
    <xf numFmtId="0" fontId="2" fillId="0" borderId="0" xfId="58" applyFont="1" applyAlignment="1">
      <alignment horizontal="justify" wrapText="1"/>
      <protection/>
    </xf>
    <xf numFmtId="0" fontId="2" fillId="0" borderId="0" xfId="58" applyFont="1" applyAlignment="1">
      <alignment horizontal="left" wrapText="1"/>
      <protection/>
    </xf>
    <xf numFmtId="0" fontId="5" fillId="0" borderId="10" xfId="58" applyFont="1" applyBorder="1" applyAlignment="1">
      <alignment horizontal="centerContinuous"/>
      <protection/>
    </xf>
    <xf numFmtId="0" fontId="0" fillId="0" borderId="0" xfId="46" applyNumberFormat="1" applyFont="1">
      <alignment/>
      <protection/>
    </xf>
    <xf numFmtId="37" fontId="2" fillId="0" borderId="0" xfId="42" applyNumberFormat="1" applyFont="1" applyBorder="1" applyAlignment="1">
      <alignment horizontal="right"/>
    </xf>
    <xf numFmtId="37" fontId="2" fillId="0" borderId="0" xfId="42" applyNumberFormat="1" applyFont="1" applyBorder="1" applyAlignment="1">
      <alignment/>
    </xf>
    <xf numFmtId="37" fontId="2" fillId="0" borderId="0" xfId="58" applyNumberFormat="1" applyFont="1" applyBorder="1">
      <alignment/>
      <protection/>
    </xf>
    <xf numFmtId="37" fontId="2" fillId="0" borderId="0" xfId="42" applyNumberFormat="1" applyFont="1" applyAlignment="1">
      <alignment horizontal="right"/>
    </xf>
    <xf numFmtId="37" fontId="2" fillId="0" borderId="0" xfId="42" applyNumberFormat="1" applyFont="1" applyAlignment="1">
      <alignment/>
    </xf>
    <xf numFmtId="37" fontId="2" fillId="0" borderId="10" xfId="42" applyNumberFormat="1" applyFont="1" applyBorder="1" applyAlignment="1">
      <alignment horizontal="right"/>
    </xf>
    <xf numFmtId="39" fontId="2" fillId="0" borderId="10" xfId="42" applyNumberFormat="1" applyFont="1" applyBorder="1" applyAlignment="1">
      <alignment horizontal="right"/>
    </xf>
    <xf numFmtId="39" fontId="2" fillId="0" borderId="0" xfId="42" applyNumberFormat="1" applyFont="1" applyBorder="1" applyAlignment="1">
      <alignment/>
    </xf>
    <xf numFmtId="39" fontId="2" fillId="0" borderId="0" xfId="58" applyNumberFormat="1" applyFont="1">
      <alignment/>
      <protection/>
    </xf>
    <xf numFmtId="39" fontId="2" fillId="0" borderId="0" xfId="42" applyNumberFormat="1" applyFont="1" applyBorder="1" applyAlignment="1">
      <alignment horizontal="right"/>
    </xf>
    <xf numFmtId="205" fontId="2" fillId="0" borderId="0" xfId="58" applyNumberFormat="1" applyFont="1">
      <alignment/>
      <protection/>
    </xf>
    <xf numFmtId="205" fontId="2" fillId="0" borderId="0" xfId="42" applyNumberFormat="1" applyFont="1" applyBorder="1" applyAlignment="1">
      <alignment horizontal="right"/>
    </xf>
    <xf numFmtId="41" fontId="0" fillId="0" borderId="0" xfId="46" applyNumberFormat="1" applyFont="1">
      <alignment/>
      <protection/>
    </xf>
    <xf numFmtId="0" fontId="6" fillId="0" borderId="0" xfId="58" applyFont="1">
      <alignment/>
      <protection/>
    </xf>
    <xf numFmtId="196" fontId="2" fillId="0" borderId="0" xfId="42" applyNumberFormat="1" applyFont="1" applyBorder="1" applyAlignment="1">
      <alignment horizontal="right"/>
    </xf>
    <xf numFmtId="196" fontId="2" fillId="0" borderId="0" xfId="42" applyNumberFormat="1" applyFont="1" applyAlignment="1">
      <alignment horizontal="right"/>
    </xf>
    <xf numFmtId="196" fontId="2" fillId="0" borderId="0" xfId="58" applyNumberFormat="1" applyFont="1">
      <alignment/>
      <protection/>
    </xf>
    <xf numFmtId="0" fontId="2" fillId="0" borderId="0" xfId="58" applyFont="1" applyAlignment="1">
      <alignment horizontal="center" vertical="top"/>
      <protection/>
    </xf>
    <xf numFmtId="37" fontId="2" fillId="0" borderId="0" xfId="42" applyNumberFormat="1" applyFont="1" applyBorder="1" applyAlignment="1">
      <alignment horizontal="right" vertical="top"/>
    </xf>
    <xf numFmtId="37" fontId="2" fillId="0" borderId="0" xfId="42" applyNumberFormat="1" applyFont="1" applyBorder="1" applyAlignment="1">
      <alignment vertical="top"/>
    </xf>
    <xf numFmtId="37" fontId="2" fillId="0" borderId="0" xfId="58" applyNumberFormat="1" applyFont="1" applyAlignment="1">
      <alignment vertical="top"/>
      <protection/>
    </xf>
    <xf numFmtId="41" fontId="5" fillId="0" borderId="0" xfId="46" applyNumberFormat="1" applyFont="1">
      <alignment/>
      <protection/>
    </xf>
    <xf numFmtId="41" fontId="2" fillId="0" borderId="0" xfId="46" applyNumberFormat="1" applyFont="1">
      <alignment/>
      <protection/>
    </xf>
    <xf numFmtId="41" fontId="2" fillId="0" borderId="0" xfId="46" applyNumberFormat="1" applyFont="1" applyBorder="1">
      <alignment/>
      <protection/>
    </xf>
    <xf numFmtId="41" fontId="2" fillId="0" borderId="0" xfId="58" applyNumberFormat="1" applyFont="1">
      <alignment/>
      <protection/>
    </xf>
    <xf numFmtId="41" fontId="2" fillId="0" borderId="0" xfId="46" applyNumberFormat="1" applyFont="1" applyFill="1">
      <alignment/>
      <protection/>
    </xf>
    <xf numFmtId="41" fontId="5" fillId="0" borderId="0" xfId="46" applyNumberFormat="1" applyFont="1" applyFill="1" applyBorder="1" applyAlignment="1">
      <alignment horizontal="center"/>
      <protection/>
    </xf>
    <xf numFmtId="41" fontId="7" fillId="0" borderId="0" xfId="46" applyNumberFormat="1" applyFont="1" applyAlignment="1">
      <alignment horizontal="center"/>
      <protection/>
    </xf>
    <xf numFmtId="41" fontId="2" fillId="0" borderId="0" xfId="46" applyNumberFormat="1" applyFont="1" applyAlignment="1">
      <alignment horizontal="center"/>
      <protection/>
    </xf>
    <xf numFmtId="41" fontId="2" fillId="0" borderId="0" xfId="46" applyNumberFormat="1" applyFont="1" applyBorder="1" applyAlignment="1">
      <alignment horizontal="center"/>
      <protection/>
    </xf>
    <xf numFmtId="43" fontId="2" fillId="0" borderId="0" xfId="42" applyFont="1" applyAlignment="1">
      <alignment/>
    </xf>
    <xf numFmtId="43" fontId="2" fillId="0" borderId="0" xfId="42" applyFont="1" applyBorder="1" applyAlignment="1">
      <alignment/>
    </xf>
    <xf numFmtId="41" fontId="2" fillId="0" borderId="10" xfId="46" applyNumberFormat="1" applyFont="1" applyBorder="1">
      <alignment/>
      <protection/>
    </xf>
    <xf numFmtId="41" fontId="2" fillId="0" borderId="0" xfId="42" applyNumberFormat="1" applyFont="1" applyAlignment="1">
      <alignment/>
    </xf>
    <xf numFmtId="41" fontId="2" fillId="0" borderId="0" xfId="42" applyNumberFormat="1" applyFont="1" applyBorder="1" applyAlignment="1">
      <alignment/>
    </xf>
    <xf numFmtId="41" fontId="2" fillId="0" borderId="10" xfId="42" applyNumberFormat="1" applyFont="1" applyBorder="1" applyAlignment="1">
      <alignment/>
    </xf>
    <xf numFmtId="41" fontId="2" fillId="0" borderId="11" xfId="46" applyNumberFormat="1" applyFont="1" applyBorder="1">
      <alignment/>
      <protection/>
    </xf>
    <xf numFmtId="41" fontId="2" fillId="0" borderId="11" xfId="42" applyNumberFormat="1" applyFont="1" applyBorder="1" applyAlignment="1">
      <alignment/>
    </xf>
    <xf numFmtId="43" fontId="2" fillId="0" borderId="0" xfId="46" applyNumberFormat="1" applyFont="1" applyFill="1" applyBorder="1" applyAlignment="1">
      <alignment horizontal="right"/>
      <protection/>
    </xf>
    <xf numFmtId="43" fontId="2" fillId="0" borderId="0" xfId="42" applyNumberFormat="1" applyFont="1" applyFill="1" applyBorder="1" applyAlignment="1">
      <alignment horizontal="right"/>
    </xf>
    <xf numFmtId="43" fontId="2" fillId="0" borderId="0" xfId="42" applyFont="1" applyFill="1" applyBorder="1" applyAlignment="1">
      <alignment horizontal="right"/>
    </xf>
    <xf numFmtId="41" fontId="7" fillId="0" borderId="0" xfId="46" applyNumberFormat="1" applyFont="1" applyFill="1" applyAlignment="1">
      <alignment horizontal="center"/>
      <protection/>
    </xf>
    <xf numFmtId="41" fontId="2" fillId="0" borderId="10" xfId="46" applyNumberFormat="1" applyFont="1" applyBorder="1" applyAlignment="1">
      <alignment horizontal="center"/>
      <protection/>
    </xf>
    <xf numFmtId="41" fontId="2" fillId="0" borderId="12" xfId="46" applyNumberFormat="1" applyFont="1" applyBorder="1" applyAlignment="1">
      <alignment horizontal="center"/>
      <protection/>
    </xf>
    <xf numFmtId="41" fontId="2" fillId="0" borderId="13" xfId="46" applyNumberFormat="1" applyFont="1" applyBorder="1" applyAlignment="1">
      <alignment horizontal="center"/>
      <protection/>
    </xf>
    <xf numFmtId="41" fontId="2" fillId="0" borderId="14" xfId="46" applyNumberFormat="1" applyFont="1" applyBorder="1" applyAlignment="1">
      <alignment horizontal="center"/>
      <protection/>
    </xf>
    <xf numFmtId="41" fontId="5" fillId="0" borderId="0" xfId="46" applyNumberFormat="1" applyFont="1" applyBorder="1">
      <alignment/>
      <protection/>
    </xf>
    <xf numFmtId="41" fontId="5" fillId="0" borderId="0" xfId="46" applyNumberFormat="1" applyFont="1" applyBorder="1" applyAlignment="1">
      <alignment horizontal="center"/>
      <protection/>
    </xf>
    <xf numFmtId="41" fontId="5" fillId="0" borderId="13" xfId="46" applyNumberFormat="1" applyFont="1" applyBorder="1" applyAlignment="1">
      <alignment horizontal="center"/>
      <protection/>
    </xf>
    <xf numFmtId="0" fontId="3" fillId="0" borderId="15" xfId="46" applyNumberFormat="1" applyFont="1" applyBorder="1" applyAlignment="1">
      <alignment horizontal="center"/>
      <protection/>
    </xf>
    <xf numFmtId="0" fontId="2" fillId="0" borderId="16" xfId="46" applyNumberFormat="1" applyFont="1" applyBorder="1" applyAlignment="1">
      <alignment horizontal="centerContinuous"/>
      <protection/>
    </xf>
    <xf numFmtId="0" fontId="2" fillId="0" borderId="17" xfId="46" applyNumberFormat="1" applyFont="1" applyBorder="1" applyAlignment="1">
      <alignment horizontal="centerContinuous"/>
      <protection/>
    </xf>
    <xf numFmtId="0" fontId="2" fillId="0" borderId="15" xfId="46" applyNumberFormat="1" applyFont="1" applyBorder="1" applyAlignment="1">
      <alignment horizontal="center"/>
      <protection/>
    </xf>
    <xf numFmtId="41" fontId="2" fillId="0" borderId="17" xfId="46" applyNumberFormat="1" applyFont="1" applyBorder="1">
      <alignment/>
      <protection/>
    </xf>
    <xf numFmtId="41" fontId="2" fillId="0" borderId="18" xfId="46" applyNumberFormat="1" applyFont="1" applyBorder="1" applyAlignment="1">
      <alignment horizontal="center"/>
      <protection/>
    </xf>
    <xf numFmtId="41" fontId="2" fillId="0" borderId="19" xfId="46" applyNumberFormat="1" applyFont="1" applyBorder="1" applyAlignment="1">
      <alignment horizontal="center"/>
      <protection/>
    </xf>
    <xf numFmtId="41" fontId="2" fillId="0" borderId="20" xfId="46" applyNumberFormat="1" applyFont="1" applyBorder="1" applyAlignment="1">
      <alignment horizontal="center"/>
      <protection/>
    </xf>
    <xf numFmtId="41" fontId="2" fillId="0" borderId="21" xfId="46" applyNumberFormat="1" applyFont="1" applyBorder="1" applyAlignment="1">
      <alignment horizontal="center"/>
      <protection/>
    </xf>
    <xf numFmtId="41" fontId="2" fillId="0" borderId="22" xfId="46" applyNumberFormat="1" applyFont="1" applyBorder="1">
      <alignment/>
      <protection/>
    </xf>
    <xf numFmtId="0" fontId="4" fillId="0" borderId="0" xfId="46" applyNumberFormat="1" applyFont="1">
      <alignment/>
      <protection/>
    </xf>
    <xf numFmtId="41" fontId="2" fillId="0" borderId="23" xfId="46" applyNumberFormat="1" applyFont="1" applyBorder="1" applyAlignment="1">
      <alignment horizontal="center"/>
      <protection/>
    </xf>
    <xf numFmtId="41" fontId="2" fillId="0" borderId="22" xfId="46" applyNumberFormat="1" applyFont="1" applyBorder="1" applyAlignment="1">
      <alignment horizontal="center"/>
      <protection/>
    </xf>
    <xf numFmtId="41" fontId="2" fillId="0" borderId="18" xfId="46" applyNumberFormat="1" applyFont="1" applyBorder="1">
      <alignment/>
      <protection/>
    </xf>
    <xf numFmtId="41" fontId="2" fillId="0" borderId="23" xfId="46" applyNumberFormat="1" applyFont="1" applyBorder="1">
      <alignment/>
      <protection/>
    </xf>
    <xf numFmtId="41" fontId="2" fillId="0" borderId="24" xfId="46" applyNumberFormat="1" applyFont="1" applyBorder="1">
      <alignment/>
      <protection/>
    </xf>
    <xf numFmtId="196" fontId="2" fillId="0" borderId="0" xfId="42" applyNumberFormat="1" applyFont="1" applyBorder="1" applyAlignment="1">
      <alignment/>
    </xf>
    <xf numFmtId="37" fontId="5" fillId="0" borderId="10" xfId="58" applyNumberFormat="1" applyFont="1" applyBorder="1" applyAlignment="1">
      <alignment horizontal="centerContinuous"/>
      <protection/>
    </xf>
    <xf numFmtId="37" fontId="5" fillId="0" borderId="0" xfId="58" applyNumberFormat="1" applyFont="1" applyAlignment="1">
      <alignment horizontal="center"/>
      <protection/>
    </xf>
    <xf numFmtId="37" fontId="0" fillId="0" borderId="0" xfId="46" applyNumberFormat="1" applyFont="1">
      <alignment/>
      <protection/>
    </xf>
    <xf numFmtId="43" fontId="2" fillId="0" borderId="0" xfId="42" applyFont="1" applyBorder="1" applyAlignment="1">
      <alignment horizontal="right"/>
    </xf>
    <xf numFmtId="205" fontId="2" fillId="0" borderId="0" xfId="58" applyNumberFormat="1" applyFont="1" applyAlignment="1">
      <alignment horizontal="right"/>
      <protection/>
    </xf>
    <xf numFmtId="41" fontId="2" fillId="0" borderId="0" xfId="46" applyNumberFormat="1" applyFont="1" applyFill="1" applyAlignment="1">
      <alignment horizontal="right"/>
      <protection/>
    </xf>
    <xf numFmtId="41" fontId="5" fillId="0" borderId="0" xfId="46" applyNumberFormat="1" applyFont="1" applyFill="1" applyAlignment="1">
      <alignment horizontal="right"/>
      <protection/>
    </xf>
    <xf numFmtId="41" fontId="5" fillId="0" borderId="0" xfId="46" applyNumberFormat="1" applyFont="1" applyFill="1" applyBorder="1" applyAlignment="1">
      <alignment horizontal="right"/>
      <protection/>
    </xf>
    <xf numFmtId="196" fontId="5" fillId="0" borderId="0" xfId="42" applyNumberFormat="1" applyFont="1" applyFill="1" applyAlignment="1">
      <alignment horizontal="right"/>
    </xf>
    <xf numFmtId="196" fontId="5" fillId="0" borderId="0" xfId="42" applyNumberFormat="1" applyFont="1" applyFill="1" applyBorder="1" applyAlignment="1">
      <alignment horizontal="right"/>
    </xf>
    <xf numFmtId="1" fontId="4" fillId="0" borderId="0" xfId="46" applyNumberFormat="1" applyFont="1" applyFill="1" applyAlignment="1">
      <alignment horizontal="right"/>
      <protection/>
    </xf>
    <xf numFmtId="1" fontId="2" fillId="0" borderId="0" xfId="46" applyNumberFormat="1" applyFont="1" applyFill="1" applyAlignment="1">
      <alignment horizontal="right"/>
      <protection/>
    </xf>
    <xf numFmtId="1" fontId="4" fillId="0" borderId="0" xfId="46" applyNumberFormat="1" applyFont="1" applyFill="1" applyBorder="1" applyAlignment="1">
      <alignment horizontal="right"/>
      <protection/>
    </xf>
    <xf numFmtId="1" fontId="4" fillId="0" borderId="0" xfId="42" applyNumberFormat="1" applyFont="1" applyFill="1" applyAlignment="1" quotePrefix="1">
      <alignment horizontal="right"/>
    </xf>
    <xf numFmtId="1" fontId="4" fillId="0" borderId="0" xfId="42" applyNumberFormat="1" applyFont="1" applyFill="1" applyBorder="1" applyAlignment="1" quotePrefix="1">
      <alignment horizontal="right"/>
    </xf>
    <xf numFmtId="41" fontId="7" fillId="0" borderId="0" xfId="46" applyNumberFormat="1" applyFont="1" applyAlignment="1">
      <alignment horizontal="right"/>
      <protection/>
    </xf>
    <xf numFmtId="41" fontId="2" fillId="0" borderId="0" xfId="46" applyNumberFormat="1" applyFont="1" applyAlignment="1">
      <alignment horizontal="right"/>
      <protection/>
    </xf>
    <xf numFmtId="41" fontId="5" fillId="0" borderId="0" xfId="46" applyNumberFormat="1" applyFont="1" applyAlignment="1">
      <alignment horizontal="right"/>
      <protection/>
    </xf>
    <xf numFmtId="0" fontId="2" fillId="0" borderId="14" xfId="46" applyNumberFormat="1" applyFont="1" applyBorder="1" applyAlignment="1">
      <alignment horizontal="centerContinuous"/>
      <protection/>
    </xf>
    <xf numFmtId="196" fontId="2" fillId="0" borderId="23" xfId="42" applyNumberFormat="1" applyFont="1" applyBorder="1" applyAlignment="1">
      <alignment/>
    </xf>
    <xf numFmtId="49" fontId="7" fillId="0" borderId="0" xfId="46" applyNumberFormat="1" applyFont="1" applyAlignment="1">
      <alignment horizontal="right"/>
      <protection/>
    </xf>
    <xf numFmtId="49" fontId="5" fillId="0" borderId="0" xfId="46" applyNumberFormat="1" applyFont="1" applyAlignment="1">
      <alignment horizontal="right"/>
      <protection/>
    </xf>
    <xf numFmtId="17" fontId="5" fillId="0" borderId="0" xfId="46" applyNumberFormat="1" applyFont="1" applyAlignment="1">
      <alignment horizontal="right"/>
      <protection/>
    </xf>
    <xf numFmtId="0" fontId="5" fillId="0" borderId="0" xfId="46" applyNumberFormat="1" applyFont="1" applyAlignment="1">
      <alignment horizontal="right"/>
      <protection/>
    </xf>
    <xf numFmtId="0" fontId="5" fillId="0" borderId="0" xfId="46" applyNumberFormat="1" applyFont="1" applyFill="1" applyBorder="1" applyAlignment="1">
      <alignment horizontal="right"/>
      <protection/>
    </xf>
    <xf numFmtId="0" fontId="5" fillId="0" borderId="10" xfId="58" applyFont="1" applyBorder="1" applyAlignment="1">
      <alignment horizontal="right"/>
      <protection/>
    </xf>
    <xf numFmtId="0" fontId="5" fillId="0" borderId="0" xfId="58" applyFont="1" applyAlignment="1">
      <alignment horizontal="right"/>
      <protection/>
    </xf>
    <xf numFmtId="0" fontId="5" fillId="0" borderId="0" xfId="58" applyFont="1" applyBorder="1" applyAlignment="1">
      <alignment horizontal="right"/>
      <protection/>
    </xf>
    <xf numFmtId="14" fontId="5" fillId="0" borderId="0" xfId="58" applyNumberFormat="1" applyFont="1" applyAlignment="1">
      <alignment horizontal="right"/>
      <protection/>
    </xf>
    <xf numFmtId="38" fontId="2" fillId="0" borderId="0" xfId="58" applyNumberFormat="1" applyFont="1" applyFill="1">
      <alignment/>
      <protection/>
    </xf>
    <xf numFmtId="205" fontId="2" fillId="0" borderId="0" xfId="42" applyNumberFormat="1" applyFont="1" applyBorder="1" applyAlignment="1">
      <alignment/>
    </xf>
    <xf numFmtId="37" fontId="5" fillId="0" borderId="0" xfId="58" applyNumberFormat="1" applyFont="1" applyAlignment="1">
      <alignment horizontal="right"/>
      <protection/>
    </xf>
    <xf numFmtId="37" fontId="5" fillId="0" borderId="10" xfId="58" applyNumberFormat="1" applyFont="1" applyBorder="1" applyAlignment="1">
      <alignment horizontal="right"/>
      <protection/>
    </xf>
    <xf numFmtId="41" fontId="2" fillId="0" borderId="10" xfId="46" applyNumberFormat="1" applyFont="1" applyFill="1" applyBorder="1">
      <alignment/>
      <protection/>
    </xf>
    <xf numFmtId="43" fontId="2" fillId="0" borderId="0" xfId="42" applyFont="1" applyFill="1" applyAlignment="1">
      <alignment/>
    </xf>
    <xf numFmtId="0" fontId="2" fillId="0" borderId="0" xfId="46" applyNumberFormat="1" applyFont="1" applyBorder="1">
      <alignment/>
      <protection/>
    </xf>
    <xf numFmtId="41" fontId="2" fillId="0" borderId="25" xfId="46" applyNumberFormat="1" applyFont="1" applyBorder="1" applyAlignment="1">
      <alignment horizontal="center"/>
      <protection/>
    </xf>
    <xf numFmtId="41" fontId="5" fillId="0" borderId="0" xfId="46" applyNumberFormat="1" applyFont="1" applyAlignment="1">
      <alignment horizontal="center"/>
      <protection/>
    </xf>
    <xf numFmtId="41" fontId="2" fillId="0" borderId="21" xfId="46" applyNumberFormat="1" applyFont="1" applyBorder="1">
      <alignment/>
      <protection/>
    </xf>
    <xf numFmtId="41" fontId="2" fillId="0" borderId="19" xfId="46" applyNumberFormat="1" applyFont="1" applyBorder="1">
      <alignment/>
      <protection/>
    </xf>
    <xf numFmtId="41" fontId="2" fillId="0" borderId="20" xfId="46" applyNumberFormat="1" applyFont="1" applyBorder="1">
      <alignment/>
      <protection/>
    </xf>
    <xf numFmtId="14" fontId="5" fillId="0" borderId="0" xfId="46" applyNumberFormat="1" applyFont="1" applyFill="1" applyBorder="1" applyAlignment="1">
      <alignment horizontal="right"/>
      <protection/>
    </xf>
    <xf numFmtId="15" fontId="5" fillId="0" borderId="0" xfId="46" applyNumberFormat="1" applyFont="1" applyFill="1" applyAlignment="1">
      <alignment horizontal="right"/>
      <protection/>
    </xf>
    <xf numFmtId="15" fontId="5" fillId="0" borderId="0" xfId="46" applyNumberFormat="1" applyFont="1" applyAlignment="1">
      <alignment horizontal="right"/>
      <protection/>
    </xf>
    <xf numFmtId="15" fontId="4" fillId="0" borderId="0" xfId="46" applyNumberFormat="1" applyFont="1" applyAlignment="1">
      <alignment horizontal="left"/>
      <protection/>
    </xf>
    <xf numFmtId="41" fontId="2" fillId="0" borderId="0" xfId="46" applyNumberFormat="1" applyFont="1" applyFill="1" applyBorder="1">
      <alignment/>
      <protection/>
    </xf>
    <xf numFmtId="41" fontId="2" fillId="0" borderId="18" xfId="46" applyNumberFormat="1" applyFont="1" applyFill="1" applyBorder="1">
      <alignment/>
      <protection/>
    </xf>
    <xf numFmtId="41" fontId="2" fillId="0" borderId="23" xfId="46" applyNumberFormat="1" applyFont="1" applyFill="1" applyBorder="1">
      <alignment/>
      <protection/>
    </xf>
    <xf numFmtId="41" fontId="2" fillId="0" borderId="22" xfId="46" applyNumberFormat="1" applyFont="1" applyFill="1" applyBorder="1">
      <alignment/>
      <protection/>
    </xf>
    <xf numFmtId="38" fontId="2" fillId="0" borderId="0" xfId="42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onsol worksheet Sep 2001 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45</xdr:row>
      <xdr:rowOff>0</xdr:rowOff>
    </xdr:from>
    <xdr:ext cx="76200" cy="200025"/>
    <xdr:sp>
      <xdr:nvSpPr>
        <xdr:cNvPr id="1" name="Text 1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2" name="Text 3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3" name="Text 5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4" name="Text 6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95250</xdr:rowOff>
    </xdr:from>
    <xdr:to>
      <xdr:col>4</xdr:col>
      <xdr:colOff>981075</xdr:colOff>
      <xdr:row>8</xdr:row>
      <xdr:rowOff>95250</xdr:rowOff>
    </xdr:to>
    <xdr:sp>
      <xdr:nvSpPr>
        <xdr:cNvPr id="1" name="Line 1"/>
        <xdr:cNvSpPr>
          <a:spLocks/>
        </xdr:cNvSpPr>
      </xdr:nvSpPr>
      <xdr:spPr>
        <a:xfrm>
          <a:off x="4048125" y="144780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95250</xdr:rowOff>
    </xdr:from>
    <xdr:to>
      <xdr:col>5</xdr:col>
      <xdr:colOff>866775</xdr:colOff>
      <xdr:row>8</xdr:row>
      <xdr:rowOff>95250</xdr:rowOff>
    </xdr:to>
    <xdr:sp>
      <xdr:nvSpPr>
        <xdr:cNvPr id="2" name="Line 7"/>
        <xdr:cNvSpPr>
          <a:spLocks/>
        </xdr:cNvSpPr>
      </xdr:nvSpPr>
      <xdr:spPr>
        <a:xfrm>
          <a:off x="6610350" y="14478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95250</xdr:rowOff>
    </xdr:from>
    <xdr:to>
      <xdr:col>5</xdr:col>
      <xdr:colOff>866775</xdr:colOff>
      <xdr:row>25</xdr:row>
      <xdr:rowOff>95250</xdr:rowOff>
    </xdr:to>
    <xdr:sp>
      <xdr:nvSpPr>
        <xdr:cNvPr id="3" name="Line 9"/>
        <xdr:cNvSpPr>
          <a:spLocks/>
        </xdr:cNvSpPr>
      </xdr:nvSpPr>
      <xdr:spPr>
        <a:xfrm>
          <a:off x="6610350" y="43815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95250</xdr:rowOff>
    </xdr:from>
    <xdr:to>
      <xdr:col>5</xdr:col>
      <xdr:colOff>866775</xdr:colOff>
      <xdr:row>25</xdr:row>
      <xdr:rowOff>95250</xdr:rowOff>
    </xdr:to>
    <xdr:sp>
      <xdr:nvSpPr>
        <xdr:cNvPr id="4" name="Line 11"/>
        <xdr:cNvSpPr>
          <a:spLocks/>
        </xdr:cNvSpPr>
      </xdr:nvSpPr>
      <xdr:spPr>
        <a:xfrm>
          <a:off x="6610350" y="43815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25</xdr:row>
      <xdr:rowOff>95250</xdr:rowOff>
    </xdr:from>
    <xdr:to>
      <xdr:col>4</xdr:col>
      <xdr:colOff>981075</xdr:colOff>
      <xdr:row>25</xdr:row>
      <xdr:rowOff>95250</xdr:rowOff>
    </xdr:to>
    <xdr:sp>
      <xdr:nvSpPr>
        <xdr:cNvPr id="5" name="Line 13"/>
        <xdr:cNvSpPr>
          <a:spLocks/>
        </xdr:cNvSpPr>
      </xdr:nvSpPr>
      <xdr:spPr>
        <a:xfrm>
          <a:off x="4048125" y="438150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chaiyk\My%20Documents\announcement\Dec%2006\Mithril%20Ann%20311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onsol_PL"/>
      <sheetName val="Consol_BS"/>
      <sheetName val="Consol_CF"/>
      <sheetName val="Consol_EQ"/>
      <sheetName val="Consol_RGL"/>
    </sheetNames>
    <sheetDataSet>
      <sheetData sheetId="0">
        <row r="1">
          <cell r="A1" t="str">
            <v>MITHRIL BERHAD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SheetLayoutView="100" zoomScalePageLayoutView="0" workbookViewId="0" topLeftCell="A1">
      <selection activeCell="C20" sqref="C20"/>
    </sheetView>
  </sheetViews>
  <sheetFormatPr defaultColWidth="9.140625" defaultRowHeight="12.75"/>
  <cols>
    <col min="1" max="1" width="3.8515625" style="1" customWidth="1"/>
    <col min="2" max="2" width="32.28125" style="1" customWidth="1"/>
    <col min="3" max="3" width="12.140625" style="1" customWidth="1"/>
    <col min="4" max="4" width="2.140625" style="1" customWidth="1"/>
    <col min="5" max="5" width="12.140625" style="1" customWidth="1"/>
    <col min="6" max="6" width="2.140625" style="1" customWidth="1"/>
    <col min="7" max="7" width="12.140625" style="1" customWidth="1"/>
    <col min="8" max="8" width="2.140625" style="1" customWidth="1"/>
    <col min="9" max="9" width="12.140625" style="1" customWidth="1"/>
    <col min="10" max="10" width="2.8515625" style="1" customWidth="1"/>
    <col min="11" max="11" width="3.421875" style="1" customWidth="1"/>
    <col min="12" max="12" width="0" style="1" hidden="1" customWidth="1"/>
    <col min="13" max="16384" width="9.140625" style="1" customWidth="1"/>
  </cols>
  <sheetData>
    <row r="1" ht="13.5">
      <c r="A1" s="7" t="s">
        <v>133</v>
      </c>
    </row>
    <row r="2" ht="13.5">
      <c r="A2" s="7" t="s">
        <v>3</v>
      </c>
    </row>
    <row r="4" spans="1:2" ht="13.5">
      <c r="A4" s="3" t="s">
        <v>86</v>
      </c>
      <c r="B4" s="2"/>
    </row>
    <row r="5" spans="1:2" ht="13.5">
      <c r="A5" s="3"/>
      <c r="B5" s="2"/>
    </row>
    <row r="6" ht="13.5">
      <c r="A6" s="1" t="s">
        <v>125</v>
      </c>
    </row>
    <row r="7" ht="13.5">
      <c r="A7" s="1" t="s">
        <v>87</v>
      </c>
    </row>
    <row r="9" spans="1:2" ht="13.5">
      <c r="A9" s="4" t="s">
        <v>134</v>
      </c>
      <c r="B9" s="3"/>
    </row>
    <row r="10" spans="1:2" ht="13.5">
      <c r="A10" s="4"/>
      <c r="B10" s="3"/>
    </row>
    <row r="11" spans="3:11" ht="41.25" customHeight="1">
      <c r="C11" s="13" t="s">
        <v>135</v>
      </c>
      <c r="D11" s="13"/>
      <c r="E11" s="13"/>
      <c r="F11" s="6"/>
      <c r="G11" s="13" t="s">
        <v>136</v>
      </c>
      <c r="H11" s="13"/>
      <c r="I11" s="13"/>
      <c r="K11" s="14"/>
    </row>
    <row r="12" spans="3:11" ht="13.5">
      <c r="C12" s="108"/>
      <c r="D12" s="108"/>
      <c r="E12" s="108" t="s">
        <v>137</v>
      </c>
      <c r="F12" s="107"/>
      <c r="G12" s="108"/>
      <c r="H12" s="108"/>
      <c r="I12" s="108" t="s">
        <v>137</v>
      </c>
      <c r="K12" s="14"/>
    </row>
    <row r="13" spans="3:11" ht="13.5">
      <c r="C13" s="108" t="s">
        <v>138</v>
      </c>
      <c r="D13" s="108"/>
      <c r="E13" s="108" t="s">
        <v>139</v>
      </c>
      <c r="F13" s="107"/>
      <c r="G13" s="108" t="s">
        <v>138</v>
      </c>
      <c r="H13" s="108"/>
      <c r="I13" s="108" t="s">
        <v>139</v>
      </c>
      <c r="K13" s="14"/>
    </row>
    <row r="14" spans="3:11" ht="13.5">
      <c r="C14" s="108" t="s">
        <v>140</v>
      </c>
      <c r="D14" s="108"/>
      <c r="E14" s="108" t="s">
        <v>140</v>
      </c>
      <c r="F14" s="107"/>
      <c r="G14" s="108" t="s">
        <v>141</v>
      </c>
      <c r="H14" s="108"/>
      <c r="I14" s="108" t="s">
        <v>142</v>
      </c>
      <c r="K14" s="14"/>
    </row>
    <row r="15" spans="1:11" ht="13.5">
      <c r="A15" s="6"/>
      <c r="B15" s="7"/>
      <c r="C15" s="109" t="s">
        <v>88</v>
      </c>
      <c r="D15" s="107"/>
      <c r="E15" s="109" t="s">
        <v>89</v>
      </c>
      <c r="F15" s="107"/>
      <c r="G15" s="109" t="str">
        <f>C15</f>
        <v>30.09.07</v>
      </c>
      <c r="H15" s="107"/>
      <c r="I15" s="109" t="str">
        <f>E15</f>
        <v>30.09.06</v>
      </c>
      <c r="K15" s="14"/>
    </row>
    <row r="16" spans="3:12" ht="13.5">
      <c r="C16" s="106" t="s">
        <v>143</v>
      </c>
      <c r="D16" s="107"/>
      <c r="E16" s="106" t="s">
        <v>143</v>
      </c>
      <c r="F16" s="107"/>
      <c r="G16" s="106" t="s">
        <v>143</v>
      </c>
      <c r="H16" s="107"/>
      <c r="I16" s="106" t="s">
        <v>143</v>
      </c>
      <c r="K16" s="14"/>
      <c r="L16" s="5" t="s">
        <v>144</v>
      </c>
    </row>
    <row r="17" spans="1:11" ht="13.5">
      <c r="A17" s="8"/>
      <c r="C17" s="9"/>
      <c r="D17" s="9"/>
      <c r="E17" s="9"/>
      <c r="F17" s="9"/>
      <c r="G17" s="9"/>
      <c r="H17" s="9"/>
      <c r="I17" s="9"/>
      <c r="K17" s="14"/>
    </row>
    <row r="18" spans="1:11" ht="13.5">
      <c r="A18" s="8">
        <v>1</v>
      </c>
      <c r="B18" s="11" t="s">
        <v>145</v>
      </c>
      <c r="C18" s="15">
        <f>Consol_PL!B13</f>
        <v>10610</v>
      </c>
      <c r="D18" s="16"/>
      <c r="E18" s="29">
        <f>Consol_PL!D13</f>
        <v>13118</v>
      </c>
      <c r="F18" s="17"/>
      <c r="G18" s="15">
        <f>Consol_PL!F13</f>
        <v>10610</v>
      </c>
      <c r="H18" s="15"/>
      <c r="I18" s="29">
        <f>Consol_PL!H13</f>
        <v>13118</v>
      </c>
      <c r="K18" s="14"/>
    </row>
    <row r="19" spans="1:11" ht="13.5">
      <c r="A19" s="8"/>
      <c r="B19" s="11"/>
      <c r="C19" s="18"/>
      <c r="D19" s="19"/>
      <c r="E19" s="30"/>
      <c r="F19" s="10"/>
      <c r="G19" s="18"/>
      <c r="H19" s="18"/>
      <c r="I19" s="30"/>
      <c r="K19" s="14"/>
    </row>
    <row r="20" spans="1:9" ht="13.5">
      <c r="A20" s="8">
        <v>2</v>
      </c>
      <c r="B20" s="12" t="s">
        <v>82</v>
      </c>
      <c r="C20" s="15">
        <f>Consol_PL!B25</f>
        <v>-2842</v>
      </c>
      <c r="D20" s="19"/>
      <c r="E20" s="18">
        <f>Consol_PL!D25</f>
        <v>-999</v>
      </c>
      <c r="F20" s="10"/>
      <c r="G20" s="18">
        <f>Consol_PL!F25</f>
        <v>-2842</v>
      </c>
      <c r="H20" s="18"/>
      <c r="I20" s="18">
        <f>Consol_PL!H25</f>
        <v>-999</v>
      </c>
    </row>
    <row r="21" spans="1:9" ht="13.5">
      <c r="A21" s="8"/>
      <c r="B21" s="11"/>
      <c r="C21" s="18"/>
      <c r="D21" s="19"/>
      <c r="E21" s="18"/>
      <c r="F21" s="10"/>
      <c r="G21" s="18"/>
      <c r="H21" s="18"/>
      <c r="I21" s="18"/>
    </row>
    <row r="22" spans="1:9" ht="27">
      <c r="A22" s="32">
        <v>3</v>
      </c>
      <c r="B22" s="12" t="s">
        <v>83</v>
      </c>
      <c r="C22" s="33">
        <f>Consol_PL!B30</f>
        <v>-2979</v>
      </c>
      <c r="D22" s="34"/>
      <c r="E22" s="33">
        <f>Consol_PL!D30</f>
        <v>-1134</v>
      </c>
      <c r="F22" s="35"/>
      <c r="G22" s="33">
        <f>Consol_PL!F30</f>
        <v>-2979</v>
      </c>
      <c r="H22" s="33"/>
      <c r="I22" s="33">
        <f>Consol_PL!H30</f>
        <v>-1134</v>
      </c>
    </row>
    <row r="23" spans="1:9" ht="13.5">
      <c r="A23" s="8"/>
      <c r="B23" s="11"/>
      <c r="C23" s="15"/>
      <c r="D23" s="16"/>
      <c r="E23" s="15"/>
      <c r="F23" s="10"/>
      <c r="G23" s="15"/>
      <c r="H23" s="15"/>
      <c r="I23" s="15"/>
    </row>
    <row r="24" spans="1:9" ht="13.5">
      <c r="A24" s="8">
        <v>4</v>
      </c>
      <c r="B24" s="12" t="s">
        <v>78</v>
      </c>
      <c r="C24" s="20">
        <f>Consol_PL!B35</f>
        <v>-2979</v>
      </c>
      <c r="D24" s="16"/>
      <c r="E24" s="20">
        <f>Consol_PL!D35</f>
        <v>-1134</v>
      </c>
      <c r="F24" s="10"/>
      <c r="G24" s="20">
        <f>Consol_PL!F35</f>
        <v>-2979</v>
      </c>
      <c r="H24" s="15"/>
      <c r="I24" s="20">
        <f>Consol_PL!H35</f>
        <v>-1134</v>
      </c>
    </row>
    <row r="25" spans="1:9" ht="13.5">
      <c r="A25" s="8"/>
      <c r="B25" s="11"/>
      <c r="C25" s="15"/>
      <c r="D25" s="16"/>
      <c r="E25" s="15"/>
      <c r="F25" s="10"/>
      <c r="G25" s="15"/>
      <c r="H25" s="15"/>
      <c r="I25" s="15"/>
    </row>
    <row r="26" spans="1:9" ht="13.5">
      <c r="A26" s="8">
        <v>5</v>
      </c>
      <c r="B26" s="11" t="s">
        <v>79</v>
      </c>
      <c r="C26" s="21">
        <f>Consol_PL!B38</f>
        <v>-2.708772823161417</v>
      </c>
      <c r="D26" s="22"/>
      <c r="E26" s="21">
        <f>Consol_PL!D38</f>
        <v>-1.031134065614316</v>
      </c>
      <c r="F26" s="23"/>
      <c r="G26" s="21">
        <f>Consol_PL!F38</f>
        <v>-2.708772823161417</v>
      </c>
      <c r="H26" s="24"/>
      <c r="I26" s="21">
        <f>Consol_PL!H38</f>
        <v>-1.031134065614316</v>
      </c>
    </row>
    <row r="27" spans="1:9" ht="13.5">
      <c r="A27" s="8"/>
      <c r="B27" s="11"/>
      <c r="C27" s="15"/>
      <c r="D27" s="16"/>
      <c r="E27" s="15"/>
      <c r="F27" s="10"/>
      <c r="G27" s="15"/>
      <c r="H27" s="15"/>
      <c r="I27" s="15"/>
    </row>
    <row r="28" spans="1:9" ht="13.5">
      <c r="A28" s="8">
        <v>6</v>
      </c>
      <c r="B28" s="11" t="s">
        <v>146</v>
      </c>
      <c r="C28" s="84">
        <v>0</v>
      </c>
      <c r="D28" s="46"/>
      <c r="E28" s="84">
        <v>0</v>
      </c>
      <c r="F28" s="45"/>
      <c r="G28" s="84">
        <v>0</v>
      </c>
      <c r="H28" s="84"/>
      <c r="I28" s="84">
        <v>0</v>
      </c>
    </row>
    <row r="29" spans="1:9" ht="30" customHeight="1">
      <c r="A29" s="8"/>
      <c r="B29" s="11"/>
      <c r="C29" s="130" t="s">
        <v>54</v>
      </c>
      <c r="D29" s="130"/>
      <c r="E29" s="130"/>
      <c r="F29" s="110"/>
      <c r="G29" s="130" t="s">
        <v>105</v>
      </c>
      <c r="H29" s="130"/>
      <c r="I29" s="130"/>
    </row>
    <row r="30" spans="1:9" ht="13.5">
      <c r="A30" s="8"/>
      <c r="B30" s="11"/>
      <c r="C30" s="130" t="s">
        <v>55</v>
      </c>
      <c r="D30" s="130"/>
      <c r="E30" s="130"/>
      <c r="F30" s="110"/>
      <c r="G30" s="130" t="s">
        <v>56</v>
      </c>
      <c r="H30" s="130"/>
      <c r="I30" s="130"/>
    </row>
    <row r="31" spans="1:9" ht="13.5">
      <c r="A31" s="8">
        <v>7</v>
      </c>
      <c r="B31" s="12" t="s">
        <v>103</v>
      </c>
      <c r="C31" s="25"/>
      <c r="D31" s="111"/>
      <c r="E31" s="24">
        <f>Consol_BS!B36/Consol_BS!B29</f>
        <v>0.6790208772823162</v>
      </c>
      <c r="F31" s="25"/>
      <c r="G31" s="26"/>
      <c r="H31" s="26"/>
      <c r="I31" s="24">
        <f>Consol_BS!D36/Consol_BS!D29</f>
        <v>0.7371972066632719</v>
      </c>
    </row>
    <row r="32" spans="3:9" ht="13.5">
      <c r="C32" s="10"/>
      <c r="D32" s="10"/>
      <c r="E32" s="85"/>
      <c r="F32" s="25"/>
      <c r="G32" s="25"/>
      <c r="H32" s="25"/>
      <c r="I32" s="25"/>
    </row>
    <row r="33" spans="2:9" ht="13.5">
      <c r="B33" s="12"/>
      <c r="C33" s="10"/>
      <c r="D33" s="10"/>
      <c r="E33" s="10"/>
      <c r="F33" s="10"/>
      <c r="G33" s="10"/>
      <c r="H33" s="10"/>
      <c r="I33" s="10"/>
    </row>
    <row r="34" spans="1:9" ht="13.5">
      <c r="A34" s="4" t="s">
        <v>40</v>
      </c>
      <c r="B34" s="3"/>
      <c r="C34" s="10"/>
      <c r="D34" s="10"/>
      <c r="E34" s="10"/>
      <c r="F34" s="10"/>
      <c r="G34" s="10"/>
      <c r="H34" s="10"/>
      <c r="I34" s="10"/>
    </row>
    <row r="35" spans="1:9" ht="13.5">
      <c r="A35" s="4"/>
      <c r="B35" s="3"/>
      <c r="C35" s="10"/>
      <c r="D35" s="10"/>
      <c r="E35" s="10"/>
      <c r="F35" s="10"/>
      <c r="G35" s="10"/>
      <c r="H35" s="10"/>
      <c r="I35" s="10"/>
    </row>
    <row r="36" spans="3:9" ht="13.5">
      <c r="C36" s="81" t="s">
        <v>135</v>
      </c>
      <c r="D36" s="81"/>
      <c r="E36" s="81"/>
      <c r="F36" s="82"/>
      <c r="G36" s="81" t="s">
        <v>136</v>
      </c>
      <c r="H36" s="81"/>
      <c r="I36" s="81"/>
    </row>
    <row r="37" spans="1:9" ht="13.5">
      <c r="A37" s="6"/>
      <c r="B37" s="7"/>
      <c r="C37" s="112" t="str">
        <f>C15</f>
        <v>30.09.07</v>
      </c>
      <c r="D37" s="112"/>
      <c r="E37" s="112" t="str">
        <f>E15</f>
        <v>30.09.06</v>
      </c>
      <c r="F37" s="112"/>
      <c r="G37" s="112" t="str">
        <f>G15</f>
        <v>30.09.07</v>
      </c>
      <c r="H37" s="112"/>
      <c r="I37" s="112" t="str">
        <f>I15</f>
        <v>30.09.06</v>
      </c>
    </row>
    <row r="38" spans="3:9" ht="13.5">
      <c r="C38" s="113" t="s">
        <v>143</v>
      </c>
      <c r="D38" s="112"/>
      <c r="E38" s="113" t="s">
        <v>143</v>
      </c>
      <c r="F38" s="112"/>
      <c r="G38" s="113" t="s">
        <v>143</v>
      </c>
      <c r="H38" s="112"/>
      <c r="I38" s="113" t="s">
        <v>143</v>
      </c>
    </row>
    <row r="39" spans="1:9" ht="13.5">
      <c r="A39" s="8"/>
      <c r="C39" s="17"/>
      <c r="D39" s="17"/>
      <c r="E39" s="17"/>
      <c r="F39" s="17"/>
      <c r="G39" s="17"/>
      <c r="H39" s="17"/>
      <c r="I39" s="17"/>
    </row>
    <row r="40" spans="1:9" ht="13.5">
      <c r="A40" s="8">
        <v>1</v>
      </c>
      <c r="B40" s="11" t="s">
        <v>80</v>
      </c>
      <c r="C40" s="15">
        <f>Consol_PL!B20</f>
        <v>-910</v>
      </c>
      <c r="D40" s="16"/>
      <c r="E40" s="15">
        <f>Consol_PL!D20</f>
        <v>988</v>
      </c>
      <c r="F40" s="17"/>
      <c r="G40" s="15">
        <f>Consol_PL!F20</f>
        <v>-910</v>
      </c>
      <c r="H40" s="15"/>
      <c r="I40" s="15">
        <f>Consol_PL!H20</f>
        <v>988</v>
      </c>
    </row>
    <row r="41" spans="1:9" ht="13.5">
      <c r="A41" s="8"/>
      <c r="B41" s="11"/>
      <c r="C41" s="18"/>
      <c r="D41" s="19"/>
      <c r="E41" s="18"/>
      <c r="F41" s="10"/>
      <c r="G41" s="18"/>
      <c r="H41" s="18"/>
      <c r="I41" s="18"/>
    </row>
    <row r="42" spans="1:9" ht="13.5">
      <c r="A42" s="8">
        <v>2</v>
      </c>
      <c r="B42" s="12" t="s">
        <v>41</v>
      </c>
      <c r="C42" s="15">
        <v>97</v>
      </c>
      <c r="D42" s="19"/>
      <c r="E42" s="18">
        <v>40</v>
      </c>
      <c r="F42" s="10"/>
      <c r="G42" s="15">
        <f>-Consol_CF!D17</f>
        <v>97</v>
      </c>
      <c r="H42" s="18"/>
      <c r="I42" s="18">
        <f>-Consol_CF!F17</f>
        <v>40</v>
      </c>
    </row>
    <row r="43" spans="1:9" ht="13.5">
      <c r="A43" s="8"/>
      <c r="B43" s="11"/>
      <c r="C43" s="18"/>
      <c r="D43" s="19"/>
      <c r="E43" s="18"/>
      <c r="F43" s="10"/>
      <c r="G43" s="18"/>
      <c r="H43" s="18"/>
      <c r="I43" s="18"/>
    </row>
    <row r="44" spans="1:11" ht="13.5">
      <c r="A44" s="8">
        <v>3</v>
      </c>
      <c r="B44" s="12" t="s">
        <v>81</v>
      </c>
      <c r="C44" s="15">
        <v>-1932</v>
      </c>
      <c r="D44" s="16"/>
      <c r="E44" s="10">
        <v>-1987</v>
      </c>
      <c r="F44" s="10"/>
      <c r="G44" s="15">
        <f>-Consol_CF!D16</f>
        <v>-1932</v>
      </c>
      <c r="H44" s="15"/>
      <c r="I44" s="15">
        <f>E44</f>
        <v>-1987</v>
      </c>
      <c r="K44" s="31"/>
    </row>
    <row r="45" spans="3:9" ht="12.75">
      <c r="C45" s="83"/>
      <c r="D45" s="83"/>
      <c r="E45" s="83"/>
      <c r="F45" s="83"/>
      <c r="G45" s="83"/>
      <c r="H45" s="83"/>
      <c r="I45" s="83"/>
    </row>
    <row r="46" ht="12.75"/>
    <row r="47" ht="13.5"/>
    <row r="48" ht="13.5">
      <c r="A48" s="28"/>
    </row>
    <row r="49" ht="13.5">
      <c r="A49" s="27"/>
    </row>
    <row r="50" ht="13.5">
      <c r="A50" s="27"/>
    </row>
  </sheetData>
  <sheetProtection/>
  <mergeCells count="4">
    <mergeCell ref="C29:E29"/>
    <mergeCell ref="G29:I29"/>
    <mergeCell ref="C30:E30"/>
    <mergeCell ref="G30:I30"/>
  </mergeCells>
  <printOptions horizontalCentered="1"/>
  <pageMargins left="0" right="0" top="0.78" bottom="0.59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zoomScalePageLayoutView="0" workbookViewId="0" topLeftCell="A10">
      <selection activeCell="C20" sqref="C20"/>
    </sheetView>
  </sheetViews>
  <sheetFormatPr defaultColWidth="9.140625" defaultRowHeight="12.75"/>
  <cols>
    <col min="1" max="1" width="29.421875" style="37" customWidth="1"/>
    <col min="2" max="2" width="14.28125" style="37" customWidth="1"/>
    <col min="3" max="3" width="1.421875" style="37" customWidth="1"/>
    <col min="4" max="4" width="13.421875" style="37" customWidth="1"/>
    <col min="5" max="5" width="1.421875" style="38" customWidth="1"/>
    <col min="6" max="6" width="13.421875" style="37" customWidth="1"/>
    <col min="7" max="7" width="1.8515625" style="38" customWidth="1"/>
    <col min="8" max="8" width="13.421875" style="37" customWidth="1"/>
    <col min="9" max="9" width="1.1484375" style="37" customWidth="1"/>
    <col min="10" max="16384" width="9.140625" style="37" customWidth="1"/>
  </cols>
  <sheetData>
    <row r="1" spans="1:3" ht="13.5">
      <c r="A1" s="36" t="str">
        <f>Summary!A1</f>
        <v>MITHRIL BERHAD</v>
      </c>
      <c r="B1" s="36"/>
      <c r="C1" s="36"/>
    </row>
    <row r="2" spans="1:3" ht="13.5">
      <c r="A2" s="7" t="str">
        <f>Summary!A2</f>
        <v>(Company No.: 577765-U)</v>
      </c>
      <c r="B2" s="7"/>
      <c r="C2" s="7"/>
    </row>
    <row r="4" spans="1:3" ht="13.5">
      <c r="A4" s="36" t="s">
        <v>118</v>
      </c>
      <c r="B4" s="36"/>
      <c r="C4" s="36"/>
    </row>
    <row r="5" spans="1:3" ht="13.5">
      <c r="A5" s="36" t="s">
        <v>90</v>
      </c>
      <c r="B5" s="36"/>
      <c r="C5" s="36"/>
    </row>
    <row r="6" spans="1:3" ht="13.5">
      <c r="A6" s="39"/>
      <c r="B6" s="39"/>
      <c r="C6" s="39"/>
    </row>
    <row r="7" spans="2:8" s="40" customFormat="1" ht="13.5">
      <c r="B7" s="91"/>
      <c r="C7" s="92"/>
      <c r="D7" s="91"/>
      <c r="E7" s="93"/>
      <c r="F7" s="94"/>
      <c r="G7" s="95"/>
      <c r="H7" s="91"/>
    </row>
    <row r="8" spans="2:8" s="40" customFormat="1" ht="13.5">
      <c r="B8" s="87" t="s">
        <v>57</v>
      </c>
      <c r="C8" s="88"/>
      <c r="D8" s="89" t="s">
        <v>58</v>
      </c>
      <c r="E8" s="86"/>
      <c r="F8" s="87" t="s">
        <v>91</v>
      </c>
      <c r="G8" s="90"/>
      <c r="H8" s="87" t="str">
        <f>F8</f>
        <v>3 Months</v>
      </c>
    </row>
    <row r="9" spans="2:8" s="40" customFormat="1" ht="13.5">
      <c r="B9" s="87" t="s">
        <v>59</v>
      </c>
      <c r="C9" s="88"/>
      <c r="D9" s="87" t="s">
        <v>59</v>
      </c>
      <c r="E9" s="86"/>
      <c r="F9" s="87" t="s">
        <v>60</v>
      </c>
      <c r="G9" s="88"/>
      <c r="H9" s="87" t="s">
        <v>60</v>
      </c>
    </row>
    <row r="10" spans="2:8" s="40" customFormat="1" ht="13.5">
      <c r="B10" s="122" t="str">
        <f>Summary!C15</f>
        <v>30.09.07</v>
      </c>
      <c r="C10" s="88"/>
      <c r="D10" s="122" t="str">
        <f>Summary!E15</f>
        <v>30.09.06</v>
      </c>
      <c r="E10" s="86"/>
      <c r="F10" s="122" t="str">
        <f>Summary!G15</f>
        <v>30.09.07</v>
      </c>
      <c r="G10" s="88"/>
      <c r="H10" s="122" t="str">
        <f>Summary!I15</f>
        <v>30.09.06</v>
      </c>
    </row>
    <row r="11" spans="2:8" s="40" customFormat="1" ht="20.25" customHeight="1">
      <c r="B11" s="96" t="s">
        <v>143</v>
      </c>
      <c r="C11" s="88"/>
      <c r="D11" s="96" t="s">
        <v>143</v>
      </c>
      <c r="E11" s="90"/>
      <c r="F11" s="96" t="s">
        <v>143</v>
      </c>
      <c r="G11" s="88"/>
      <c r="H11" s="96" t="s">
        <v>143</v>
      </c>
    </row>
    <row r="12" spans="4:8" ht="13.5">
      <c r="D12" s="43"/>
      <c r="E12" s="44"/>
      <c r="F12" s="43"/>
      <c r="G12" s="44"/>
      <c r="H12" s="43"/>
    </row>
    <row r="13" spans="1:8" ht="13.5">
      <c r="A13" s="40" t="s">
        <v>145</v>
      </c>
      <c r="B13" s="40">
        <v>10610</v>
      </c>
      <c r="C13" s="40"/>
      <c r="D13" s="37">
        <v>13118</v>
      </c>
      <c r="F13" s="37">
        <v>10610</v>
      </c>
      <c r="H13" s="37">
        <v>13118</v>
      </c>
    </row>
    <row r="14" spans="1:7" ht="13.5">
      <c r="A14" s="40"/>
      <c r="B14" s="40"/>
      <c r="C14" s="40"/>
      <c r="F14" s="45"/>
      <c r="G14" s="46"/>
    </row>
    <row r="15" spans="1:8" ht="13.5">
      <c r="A15" s="40" t="s">
        <v>110</v>
      </c>
      <c r="B15" s="40">
        <f>-15134+3419</f>
        <v>-11715</v>
      </c>
      <c r="C15" s="40"/>
      <c r="D15" s="37">
        <v>-15814</v>
      </c>
      <c r="F15" s="37">
        <f>-8631-752-5751+3419</f>
        <v>-11715</v>
      </c>
      <c r="H15" s="37">
        <v>-15814</v>
      </c>
    </row>
    <row r="16" spans="1:7" ht="13.5">
      <c r="A16" s="40"/>
      <c r="B16" s="40"/>
      <c r="C16" s="40"/>
      <c r="F16" s="45"/>
      <c r="G16" s="46"/>
    </row>
    <row r="17" spans="1:8" ht="13.5">
      <c r="A17" s="40" t="s">
        <v>111</v>
      </c>
      <c r="B17" s="40">
        <v>195</v>
      </c>
      <c r="C17" s="40"/>
      <c r="D17" s="37">
        <v>3684</v>
      </c>
      <c r="F17" s="37">
        <f>98+97</f>
        <v>195</v>
      </c>
      <c r="H17" s="37">
        <v>3684</v>
      </c>
    </row>
    <row r="18" spans="1:8" ht="13.5">
      <c r="A18" s="40"/>
      <c r="B18" s="114"/>
      <c r="C18" s="40"/>
      <c r="D18" s="47"/>
      <c r="F18" s="47"/>
      <c r="H18" s="47"/>
    </row>
    <row r="19" spans="1:3" ht="13.5">
      <c r="A19" s="40"/>
      <c r="B19" s="40"/>
      <c r="C19" s="40"/>
    </row>
    <row r="20" spans="1:8" ht="13.5">
      <c r="A20" s="40" t="s">
        <v>17</v>
      </c>
      <c r="B20" s="48">
        <f>B13+B15+B17</f>
        <v>-910</v>
      </c>
      <c r="C20" s="40"/>
      <c r="D20" s="37">
        <f>SUM(D13:D17)</f>
        <v>988</v>
      </c>
      <c r="F20" s="48">
        <f>F13+F15+F17</f>
        <v>-910</v>
      </c>
      <c r="G20" s="49"/>
      <c r="H20" s="37">
        <f>SUM(H13:H17)</f>
        <v>988</v>
      </c>
    </row>
    <row r="21" spans="6:7" ht="13.5">
      <c r="F21" s="45"/>
      <c r="G21" s="46"/>
    </row>
    <row r="22" spans="1:8" ht="13.5">
      <c r="A22" s="40" t="s">
        <v>112</v>
      </c>
      <c r="B22" s="40">
        <v>-1932</v>
      </c>
      <c r="C22" s="40"/>
      <c r="D22" s="37">
        <v>-1987</v>
      </c>
      <c r="F22" s="37">
        <v>-1932</v>
      </c>
      <c r="H22" s="37">
        <v>-1987</v>
      </c>
    </row>
    <row r="23" spans="1:8" ht="13.5">
      <c r="A23" s="40"/>
      <c r="B23" s="114"/>
      <c r="C23" s="40"/>
      <c r="D23" s="47"/>
      <c r="F23" s="47"/>
      <c r="H23" s="47"/>
    </row>
    <row r="24" spans="1:3" ht="13.5">
      <c r="A24" s="40"/>
      <c r="B24" s="40"/>
      <c r="C24" s="40"/>
    </row>
    <row r="25" spans="1:8" ht="13.5">
      <c r="A25" s="40" t="s">
        <v>82</v>
      </c>
      <c r="B25" s="48">
        <f>B20+B22</f>
        <v>-2842</v>
      </c>
      <c r="C25" s="40"/>
      <c r="D25" s="37">
        <f>SUM(D20:D22)</f>
        <v>-999</v>
      </c>
      <c r="F25" s="48">
        <f>F20+F22</f>
        <v>-2842</v>
      </c>
      <c r="G25" s="49"/>
      <c r="H25" s="37">
        <f>SUM(H20:H22)</f>
        <v>-999</v>
      </c>
    </row>
    <row r="26" spans="1:7" ht="13.5">
      <c r="A26" s="40"/>
      <c r="B26" s="40"/>
      <c r="C26" s="40"/>
      <c r="F26" s="48"/>
      <c r="G26" s="49"/>
    </row>
    <row r="27" spans="1:8" ht="13.5">
      <c r="A27" s="40" t="s">
        <v>159</v>
      </c>
      <c r="B27" s="40">
        <v>-137</v>
      </c>
      <c r="C27" s="40"/>
      <c r="D27" s="37">
        <v>-135</v>
      </c>
      <c r="F27" s="37">
        <v>-137</v>
      </c>
      <c r="H27" s="37">
        <v>-135</v>
      </c>
    </row>
    <row r="28" spans="2:8" ht="13.5">
      <c r="B28" s="47"/>
      <c r="D28" s="47"/>
      <c r="F28" s="50"/>
      <c r="G28" s="49"/>
      <c r="H28" s="47"/>
    </row>
    <row r="29" spans="6:7" ht="13.5">
      <c r="F29" s="48"/>
      <c r="G29" s="49"/>
    </row>
    <row r="30" spans="1:8" ht="13.5">
      <c r="A30" s="40" t="s">
        <v>84</v>
      </c>
      <c r="B30" s="37">
        <f>SUM(B25:B27)</f>
        <v>-2979</v>
      </c>
      <c r="C30" s="40"/>
      <c r="D30" s="37">
        <f>SUM(D25:D27)</f>
        <v>-1134</v>
      </c>
      <c r="F30" s="48">
        <f>F25+F27</f>
        <v>-2979</v>
      </c>
      <c r="G30" s="49"/>
      <c r="H30" s="37">
        <f>SUM(H25:H27)</f>
        <v>-1134</v>
      </c>
    </row>
    <row r="31" spans="1:7" ht="13.5">
      <c r="A31" s="40"/>
      <c r="B31" s="40"/>
      <c r="C31" s="40"/>
      <c r="F31" s="48"/>
      <c r="G31" s="49"/>
    </row>
    <row r="32" spans="1:8" ht="13.5">
      <c r="A32" s="40" t="s">
        <v>113</v>
      </c>
      <c r="B32" s="40">
        <v>0</v>
      </c>
      <c r="C32" s="40"/>
      <c r="D32" s="37">
        <v>0</v>
      </c>
      <c r="F32" s="48">
        <v>0</v>
      </c>
      <c r="G32" s="49"/>
      <c r="H32" s="37">
        <v>0</v>
      </c>
    </row>
    <row r="33" spans="1:8" ht="13.5">
      <c r="A33" s="40"/>
      <c r="B33" s="114"/>
      <c r="C33" s="40"/>
      <c r="D33" s="47"/>
      <c r="F33" s="50"/>
      <c r="G33" s="49"/>
      <c r="H33" s="47"/>
    </row>
    <row r="34" spans="1:7" ht="13.5">
      <c r="A34" s="40"/>
      <c r="B34" s="40"/>
      <c r="C34" s="40"/>
      <c r="F34" s="48"/>
      <c r="G34" s="49"/>
    </row>
    <row r="35" spans="1:8" ht="14.25" thickBot="1">
      <c r="A35" s="40" t="s">
        <v>78</v>
      </c>
      <c r="B35" s="52">
        <f>B30</f>
        <v>-2979</v>
      </c>
      <c r="C35" s="40"/>
      <c r="D35" s="51">
        <f>SUM(D30:D32)</f>
        <v>-1134</v>
      </c>
      <c r="F35" s="52">
        <f>F30</f>
        <v>-2979</v>
      </c>
      <c r="G35" s="49"/>
      <c r="H35" s="51">
        <f>SUM(H30:H32)</f>
        <v>-1134</v>
      </c>
    </row>
    <row r="36" spans="4:8" ht="14.25" thickTop="1">
      <c r="D36" s="38"/>
      <c r="F36" s="46"/>
      <c r="G36" s="46"/>
      <c r="H36" s="38"/>
    </row>
    <row r="37" spans="6:7" ht="13.5">
      <c r="F37" s="45"/>
      <c r="G37" s="46"/>
    </row>
    <row r="38" spans="1:8" ht="13.5">
      <c r="A38" s="40" t="s">
        <v>114</v>
      </c>
      <c r="B38" s="115">
        <f>B30/109976*100</f>
        <v>-2.708772823161417</v>
      </c>
      <c r="C38" s="40"/>
      <c r="D38" s="53">
        <f>D35/109976*100</f>
        <v>-1.031134065614316</v>
      </c>
      <c r="E38" s="53"/>
      <c r="F38" s="54">
        <f>F30/109976*100</f>
        <v>-2.708772823161417</v>
      </c>
      <c r="G38" s="54"/>
      <c r="H38" s="53">
        <f>H35/109976*100</f>
        <v>-1.031134065614316</v>
      </c>
    </row>
    <row r="39" spans="1:8" ht="13.5">
      <c r="A39" s="40" t="s">
        <v>127</v>
      </c>
      <c r="B39" s="55" t="s">
        <v>147</v>
      </c>
      <c r="C39" s="40"/>
      <c r="D39" s="55" t="s">
        <v>147</v>
      </c>
      <c r="E39" s="55"/>
      <c r="F39" s="54" t="s">
        <v>147</v>
      </c>
      <c r="G39" s="54"/>
      <c r="H39" s="55" t="s">
        <v>147</v>
      </c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>
      <c r="A54" s="37" t="s">
        <v>128</v>
      </c>
    </row>
    <row r="55" ht="13.5">
      <c r="A55" s="37" t="s">
        <v>92</v>
      </c>
    </row>
  </sheetData>
  <sheetProtection/>
  <printOptions horizontalCentered="1"/>
  <pageMargins left="0.45" right="0.2" top="0.65" bottom="0.65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0"/>
  <sheetViews>
    <sheetView view="pageBreakPreview" zoomScaleSheetLayoutView="100" zoomScalePageLayoutView="0" workbookViewId="0" topLeftCell="A28">
      <selection activeCell="B32" sqref="B32:B34"/>
    </sheetView>
  </sheetViews>
  <sheetFormatPr defaultColWidth="9.140625" defaultRowHeight="12.75"/>
  <cols>
    <col min="1" max="1" width="51.28125" style="37" customWidth="1"/>
    <col min="2" max="2" width="14.28125" style="43" bestFit="1" customWidth="1"/>
    <col min="3" max="3" width="1.7109375" style="43" customWidth="1"/>
    <col min="4" max="4" width="14.00390625" style="43" customWidth="1"/>
    <col min="5" max="5" width="6.28125" style="37" customWidth="1"/>
    <col min="6" max="6" width="11.421875" style="37" customWidth="1"/>
    <col min="7" max="7" width="12.421875" style="37" bestFit="1" customWidth="1"/>
    <col min="8" max="12" width="9.7109375" style="37" customWidth="1"/>
    <col min="13" max="16384" width="9.140625" style="37" customWidth="1"/>
  </cols>
  <sheetData>
    <row r="1" ht="13.5">
      <c r="A1" s="36" t="str">
        <f>Summary!A1</f>
        <v>MITHRIL BERHAD</v>
      </c>
    </row>
    <row r="2" ht="13.5">
      <c r="A2" s="7" t="str">
        <f>Consol_PL!A2</f>
        <v>(Company No.: 577765-U)</v>
      </c>
    </row>
    <row r="4" ht="13.5">
      <c r="A4" s="36" t="s">
        <v>148</v>
      </c>
    </row>
    <row r="5" ht="13.5">
      <c r="A5" s="36" t="s">
        <v>0</v>
      </c>
    </row>
    <row r="7" spans="2:4" ht="13.5">
      <c r="B7" s="87" t="s">
        <v>149</v>
      </c>
      <c r="C7" s="87"/>
      <c r="D7" s="87" t="s">
        <v>149</v>
      </c>
    </row>
    <row r="8" spans="2:4" ht="13.5">
      <c r="B8" s="123">
        <v>39355</v>
      </c>
      <c r="C8" s="87"/>
      <c r="D8" s="123">
        <v>39263</v>
      </c>
    </row>
    <row r="9" spans="2:4" ht="13.5">
      <c r="B9" s="87" t="s">
        <v>52</v>
      </c>
      <c r="C9" s="87"/>
      <c r="D9" s="87" t="s">
        <v>53</v>
      </c>
    </row>
    <row r="10" spans="2:4" s="38" customFormat="1" ht="15">
      <c r="B10" s="96" t="s">
        <v>143</v>
      </c>
      <c r="C10" s="88"/>
      <c r="D10" s="96" t="s">
        <v>143</v>
      </c>
    </row>
    <row r="11" spans="1:4" s="38" customFormat="1" ht="15">
      <c r="A11" s="61" t="s">
        <v>64</v>
      </c>
      <c r="B11" s="42"/>
      <c r="C11" s="41"/>
      <c r="D11" s="56"/>
    </row>
    <row r="12" ht="13.5">
      <c r="A12" s="36" t="s">
        <v>115</v>
      </c>
    </row>
    <row r="13" spans="1:4" ht="13.5">
      <c r="A13" s="37" t="s">
        <v>150</v>
      </c>
      <c r="B13" s="43">
        <v>47354</v>
      </c>
      <c r="D13" s="43">
        <v>51859</v>
      </c>
    </row>
    <row r="14" spans="1:4" ht="13.5">
      <c r="A14" s="37" t="s">
        <v>129</v>
      </c>
      <c r="B14" s="43">
        <v>4654</v>
      </c>
      <c r="D14" s="43">
        <v>4720</v>
      </c>
    </row>
    <row r="15" spans="1:4" ht="13.5">
      <c r="A15" s="37" t="s">
        <v>51</v>
      </c>
      <c r="B15" s="43">
        <v>100000</v>
      </c>
      <c r="D15" s="43">
        <v>100000</v>
      </c>
    </row>
    <row r="16" spans="1:4" ht="13.5">
      <c r="A16" s="37" t="s">
        <v>151</v>
      </c>
      <c r="B16" s="43">
        <v>4</v>
      </c>
      <c r="D16" s="43">
        <v>4</v>
      </c>
    </row>
    <row r="17" spans="1:4" ht="13.5">
      <c r="A17" s="37" t="s">
        <v>42</v>
      </c>
      <c r="B17" s="57">
        <v>16815</v>
      </c>
      <c r="D17" s="57">
        <v>16815</v>
      </c>
    </row>
    <row r="18" spans="2:4" ht="13.5">
      <c r="B18" s="58">
        <f>SUM(B13:B17)</f>
        <v>168827</v>
      </c>
      <c r="D18" s="58">
        <f>SUM(D13:D17)</f>
        <v>173398</v>
      </c>
    </row>
    <row r="19" ht="13.5">
      <c r="A19" s="36" t="s">
        <v>152</v>
      </c>
    </row>
    <row r="20" spans="1:4" ht="13.5">
      <c r="A20" s="37" t="s">
        <v>75</v>
      </c>
      <c r="B20" s="43">
        <v>340</v>
      </c>
      <c r="D20" s="43">
        <v>340</v>
      </c>
    </row>
    <row r="21" spans="1:4" ht="13.5">
      <c r="A21" s="37" t="s">
        <v>153</v>
      </c>
      <c r="B21" s="43">
        <v>13507</v>
      </c>
      <c r="D21" s="43">
        <v>13763</v>
      </c>
    </row>
    <row r="22" spans="1:4" ht="13.5">
      <c r="A22" s="37" t="s">
        <v>154</v>
      </c>
      <c r="B22" s="43">
        <f>5805+3984+275</f>
        <v>10064</v>
      </c>
      <c r="D22" s="43">
        <f>7814+210</f>
        <v>8024</v>
      </c>
    </row>
    <row r="23" spans="1:4" ht="13.5">
      <c r="A23" s="37" t="s">
        <v>155</v>
      </c>
      <c r="B23" s="57">
        <v>12268</v>
      </c>
      <c r="D23" s="57">
        <v>15116</v>
      </c>
    </row>
    <row r="24" spans="2:4" ht="13.5">
      <c r="B24" s="58">
        <f>SUM(B20:B23)</f>
        <v>36179</v>
      </c>
      <c r="D24" s="58">
        <f>SUM(D20:D23)</f>
        <v>37243</v>
      </c>
    </row>
    <row r="25" spans="1:4" ht="14.25" thickBot="1">
      <c r="A25" s="36" t="s">
        <v>65</v>
      </c>
      <c r="B25" s="117">
        <f>B18+B24</f>
        <v>205006</v>
      </c>
      <c r="D25" s="117">
        <f>D18+D24</f>
        <v>210641</v>
      </c>
    </row>
    <row r="27" ht="13.5">
      <c r="A27" s="36" t="s">
        <v>66</v>
      </c>
    </row>
    <row r="28" ht="13.5">
      <c r="A28" s="36" t="s">
        <v>67</v>
      </c>
    </row>
    <row r="29" spans="1:4" ht="13.5">
      <c r="A29" s="37" t="s">
        <v>160</v>
      </c>
      <c r="B29" s="43">
        <v>109976</v>
      </c>
      <c r="D29" s="43">
        <v>109976</v>
      </c>
    </row>
    <row r="30" spans="1:4" ht="13.5">
      <c r="A30" s="37" t="s">
        <v>130</v>
      </c>
      <c r="B30" s="43">
        <v>80339</v>
      </c>
      <c r="D30" s="43">
        <v>80339</v>
      </c>
    </row>
    <row r="31" spans="1:4" ht="13.5">
      <c r="A31" s="37" t="s">
        <v>131</v>
      </c>
      <c r="B31" s="43">
        <f>14859-3419</f>
        <v>11440</v>
      </c>
      <c r="D31" s="43">
        <v>14859</v>
      </c>
    </row>
    <row r="32" spans="1:4" ht="13.5">
      <c r="A32" s="37" t="s">
        <v>161</v>
      </c>
      <c r="B32" s="43">
        <v>10519</v>
      </c>
      <c r="D32" s="43">
        <v>10519</v>
      </c>
    </row>
    <row r="33" spans="1:4" ht="13.5">
      <c r="A33" s="37" t="s">
        <v>43</v>
      </c>
      <c r="B33" s="43">
        <v>46031</v>
      </c>
      <c r="D33" s="43">
        <v>46031</v>
      </c>
    </row>
    <row r="34" spans="1:4" ht="13.5">
      <c r="A34" s="37" t="s">
        <v>44</v>
      </c>
      <c r="B34" s="43">
        <v>12206</v>
      </c>
      <c r="D34" s="43">
        <v>12206</v>
      </c>
    </row>
    <row r="35" spans="1:4" ht="13.5">
      <c r="A35" s="37" t="s">
        <v>164</v>
      </c>
      <c r="B35" s="57">
        <f>Consol_EQ!F21</f>
        <v>-195835</v>
      </c>
      <c r="D35" s="57">
        <v>-192856</v>
      </c>
    </row>
    <row r="36" spans="1:4" ht="13.5">
      <c r="A36" s="36" t="s">
        <v>68</v>
      </c>
      <c r="B36" s="58">
        <f>SUM(B29:B35)</f>
        <v>74676</v>
      </c>
      <c r="D36" s="58">
        <f>SUM(D29:D35)</f>
        <v>81074</v>
      </c>
    </row>
    <row r="38" ht="13.5">
      <c r="A38" s="36" t="s">
        <v>69</v>
      </c>
    </row>
    <row r="39" spans="1:4" ht="13.5">
      <c r="A39" s="37" t="s">
        <v>162</v>
      </c>
      <c r="B39" s="43">
        <f>78781-B40-B41-B42</f>
        <v>23261</v>
      </c>
      <c r="D39" s="43">
        <v>23775</v>
      </c>
    </row>
    <row r="40" spans="1:4" ht="13.5">
      <c r="A40" s="37" t="s">
        <v>45</v>
      </c>
      <c r="B40" s="43">
        <v>693</v>
      </c>
      <c r="D40" s="43">
        <v>801</v>
      </c>
    </row>
    <row r="41" spans="1:4" ht="13.5">
      <c r="A41" s="37" t="s">
        <v>46</v>
      </c>
      <c r="B41" s="43">
        <v>6670</v>
      </c>
      <c r="D41" s="43">
        <v>7704</v>
      </c>
    </row>
    <row r="42" spans="1:4" ht="13.5">
      <c r="A42" s="37" t="s">
        <v>47</v>
      </c>
      <c r="B42" s="43">
        <v>48157</v>
      </c>
      <c r="D42" s="43">
        <v>47650</v>
      </c>
    </row>
    <row r="43" spans="1:4" ht="13.5">
      <c r="A43" s="37" t="s">
        <v>116</v>
      </c>
      <c r="B43" s="43">
        <v>976</v>
      </c>
      <c r="D43" s="43">
        <v>839</v>
      </c>
    </row>
    <row r="44" spans="2:4" ht="13.5">
      <c r="B44" s="58">
        <f>SUM(B39:B43)</f>
        <v>79757</v>
      </c>
      <c r="D44" s="58">
        <f>SUM(D39:D43)</f>
        <v>80769</v>
      </c>
    </row>
    <row r="46" ht="13.5">
      <c r="A46" s="36" t="s">
        <v>156</v>
      </c>
    </row>
    <row r="47" spans="1:4" ht="13.5">
      <c r="A47" s="37" t="s">
        <v>158</v>
      </c>
      <c r="B47" s="43">
        <v>26633</v>
      </c>
      <c r="D47" s="43">
        <v>25119</v>
      </c>
    </row>
    <row r="48" spans="1:4" ht="13.5">
      <c r="A48" s="37" t="s">
        <v>157</v>
      </c>
      <c r="B48" s="43">
        <f>6548+15553</f>
        <v>22101</v>
      </c>
      <c r="D48" s="43">
        <v>22030</v>
      </c>
    </row>
    <row r="49" spans="1:4" ht="13.5">
      <c r="A49" s="37" t="s">
        <v>159</v>
      </c>
      <c r="B49" s="43">
        <v>1839</v>
      </c>
      <c r="D49" s="43">
        <v>1649</v>
      </c>
    </row>
    <row r="50" spans="2:4" ht="13.5">
      <c r="B50" s="58">
        <f>SUM(B47:B49)</f>
        <v>50573</v>
      </c>
      <c r="D50" s="58">
        <f>SUM(D47:D49)</f>
        <v>48798</v>
      </c>
    </row>
    <row r="51" spans="1:4" ht="13.5">
      <c r="A51" s="36" t="s">
        <v>70</v>
      </c>
      <c r="B51" s="58">
        <f>B44+B50</f>
        <v>130330</v>
      </c>
      <c r="D51" s="58">
        <f>D44+D50</f>
        <v>129567</v>
      </c>
    </row>
    <row r="52" spans="1:4" ht="14.25" thickBot="1">
      <c r="A52" s="36" t="s">
        <v>71</v>
      </c>
      <c r="B52" s="117">
        <f>B36+B51</f>
        <v>205006</v>
      </c>
      <c r="D52" s="117">
        <f>D36+D51</f>
        <v>210641</v>
      </c>
    </row>
    <row r="55" ht="13.5">
      <c r="A55" s="37" t="s">
        <v>132</v>
      </c>
    </row>
    <row r="56" ht="13.5">
      <c r="A56" s="37" t="s">
        <v>92</v>
      </c>
    </row>
    <row r="60" spans="2:4" ht="13.5">
      <c r="B60" s="43">
        <f>B25-B52</f>
        <v>0</v>
      </c>
      <c r="C60" s="43">
        <f>C25-C52</f>
        <v>0</v>
      </c>
      <c r="D60" s="43">
        <f>D25-D52</f>
        <v>0</v>
      </c>
    </row>
  </sheetData>
  <sheetProtection/>
  <printOptions horizontalCentered="1"/>
  <pageMargins left="0.68" right="0.39" top="0.67" bottom="0.49" header="0.5" footer="0.39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view="pageBreakPreview" zoomScaleSheetLayoutView="100" zoomScalePageLayoutView="0" workbookViewId="0" topLeftCell="A1">
      <selection activeCell="C20" sqref="C20"/>
    </sheetView>
  </sheetViews>
  <sheetFormatPr defaultColWidth="9.140625" defaultRowHeight="12.75"/>
  <cols>
    <col min="1" max="1" width="3.28125" style="37" customWidth="1"/>
    <col min="2" max="2" width="3.421875" style="37" customWidth="1"/>
    <col min="3" max="3" width="51.140625" style="37" customWidth="1"/>
    <col min="4" max="4" width="14.28125" style="43" customWidth="1"/>
    <col min="5" max="5" width="3.140625" style="43" customWidth="1"/>
    <col min="6" max="6" width="14.28125" style="43" customWidth="1"/>
    <col min="7" max="7" width="7.421875" style="37" customWidth="1"/>
    <col min="8" max="8" width="10.28125" style="37" bestFit="1" customWidth="1"/>
    <col min="9" max="16384" width="9.140625" style="37" customWidth="1"/>
  </cols>
  <sheetData>
    <row r="1" spans="1:3" ht="13.5">
      <c r="A1" s="36" t="str">
        <f>Summary!A1</f>
        <v>MITHRIL BERHAD</v>
      </c>
      <c r="B1" s="36"/>
      <c r="C1" s="36"/>
    </row>
    <row r="2" spans="1:3" ht="13.5">
      <c r="A2" s="7" t="str">
        <f>Summary!A2</f>
        <v>(Company No.: 577765-U)</v>
      </c>
      <c r="B2" s="36"/>
      <c r="C2" s="36"/>
    </row>
    <row r="3" ht="7.5" customHeight="1"/>
    <row r="4" spans="1:3" ht="13.5">
      <c r="A4" s="36" t="s">
        <v>123</v>
      </c>
      <c r="B4" s="36"/>
      <c r="C4" s="36"/>
    </row>
    <row r="5" spans="1:3" ht="13.5">
      <c r="A5" s="36" t="s">
        <v>2</v>
      </c>
      <c r="B5" s="36"/>
      <c r="C5" s="36"/>
    </row>
    <row r="6" spans="1:3" ht="13.5">
      <c r="A6" s="36"/>
      <c r="B6" s="36"/>
      <c r="C6" s="36"/>
    </row>
    <row r="7" spans="4:6" ht="13.5">
      <c r="D7" s="98" t="s">
        <v>1</v>
      </c>
      <c r="E7" s="97"/>
      <c r="F7" s="98" t="s">
        <v>1</v>
      </c>
    </row>
    <row r="8" spans="4:6" ht="13.5">
      <c r="D8" s="124">
        <v>39355</v>
      </c>
      <c r="E8" s="97"/>
      <c r="F8" s="124">
        <v>38990</v>
      </c>
    </row>
    <row r="9" spans="4:6" ht="15">
      <c r="D9" s="96" t="s">
        <v>143</v>
      </c>
      <c r="E9" s="97"/>
      <c r="F9" s="96" t="s">
        <v>143</v>
      </c>
    </row>
    <row r="10" spans="1:3" ht="13.5">
      <c r="A10" s="36" t="s">
        <v>25</v>
      </c>
      <c r="B10" s="36"/>
      <c r="C10" s="36"/>
    </row>
    <row r="11" ht="6.75" customHeight="1"/>
    <row r="12" spans="2:6" s="38" customFormat="1" ht="13.5">
      <c r="B12" s="38" t="s">
        <v>82</v>
      </c>
      <c r="D12" s="44">
        <f>Consol_PL!F25</f>
        <v>-2842</v>
      </c>
      <c r="E12" s="44"/>
      <c r="F12" s="44">
        <v>-999</v>
      </c>
    </row>
    <row r="13" spans="2:6" s="38" customFormat="1" ht="13.5">
      <c r="B13" s="38" t="s">
        <v>106</v>
      </c>
      <c r="D13" s="44"/>
      <c r="E13" s="44"/>
      <c r="F13" s="44"/>
    </row>
    <row r="14" spans="3:6" s="38" customFormat="1" ht="13.5">
      <c r="C14" s="38" t="s">
        <v>76</v>
      </c>
      <c r="D14" s="44">
        <v>1420</v>
      </c>
      <c r="E14" s="44"/>
      <c r="F14" s="44">
        <v>1311</v>
      </c>
    </row>
    <row r="15" spans="3:6" s="38" customFormat="1" ht="13.5">
      <c r="C15" s="38" t="s">
        <v>77</v>
      </c>
      <c r="D15" s="44">
        <v>65</v>
      </c>
      <c r="E15" s="44"/>
      <c r="F15" s="44">
        <v>65</v>
      </c>
    </row>
    <row r="16" spans="3:6" s="38" customFormat="1" ht="13.5">
      <c r="C16" s="38" t="s">
        <v>85</v>
      </c>
      <c r="D16" s="44">
        <v>1932</v>
      </c>
      <c r="E16" s="44"/>
      <c r="F16" s="44">
        <v>1987</v>
      </c>
    </row>
    <row r="17" spans="3:6" s="38" customFormat="1" ht="13.5">
      <c r="C17" s="38" t="s">
        <v>26</v>
      </c>
      <c r="D17" s="44">
        <v>-97</v>
      </c>
      <c r="E17" s="44"/>
      <c r="F17" s="44">
        <v>-40</v>
      </c>
    </row>
    <row r="18" spans="3:6" s="38" customFormat="1" ht="13.5">
      <c r="C18" s="38" t="s">
        <v>4</v>
      </c>
      <c r="D18" s="57">
        <v>-7</v>
      </c>
      <c r="E18" s="44"/>
      <c r="F18" s="57">
        <v>0</v>
      </c>
    </row>
    <row r="19" spans="2:6" s="38" customFormat="1" ht="13.5">
      <c r="B19" s="116" t="s">
        <v>61</v>
      </c>
      <c r="D19" s="44">
        <f>SUM(D12:D18)</f>
        <v>471</v>
      </c>
      <c r="E19" s="44"/>
      <c r="F19" s="44">
        <f>SUM(F12:F18)</f>
        <v>2324</v>
      </c>
    </row>
    <row r="20" spans="4:6" s="38" customFormat="1" ht="7.5" customHeight="1">
      <c r="D20" s="44"/>
      <c r="E20" s="44"/>
      <c r="F20" s="44"/>
    </row>
    <row r="21" spans="2:6" s="38" customFormat="1" ht="13.5">
      <c r="B21" s="38" t="s">
        <v>27</v>
      </c>
      <c r="D21" s="44"/>
      <c r="E21" s="44"/>
      <c r="F21" s="44"/>
    </row>
    <row r="22" spans="3:6" s="38" customFormat="1" ht="13.5">
      <c r="C22" s="46" t="s">
        <v>8</v>
      </c>
      <c r="D22" s="44">
        <v>256</v>
      </c>
      <c r="E22" s="44"/>
      <c r="F22" s="44">
        <v>-2014</v>
      </c>
    </row>
    <row r="23" spans="3:6" s="38" customFormat="1" ht="13.5">
      <c r="C23" s="46" t="s">
        <v>9</v>
      </c>
      <c r="D23" s="44">
        <v>-1643</v>
      </c>
      <c r="E23" s="44"/>
      <c r="F23" s="44">
        <v>-1564</v>
      </c>
    </row>
    <row r="24" spans="3:6" s="38" customFormat="1" ht="13.5">
      <c r="C24" s="46" t="s">
        <v>10</v>
      </c>
      <c r="D24" s="44">
        <v>-1095</v>
      </c>
      <c r="E24" s="44"/>
      <c r="F24" s="44">
        <v>2825</v>
      </c>
    </row>
    <row r="25" spans="3:6" s="38" customFormat="1" ht="13.5">
      <c r="C25" s="45" t="s">
        <v>62</v>
      </c>
      <c r="D25" s="44">
        <v>-265</v>
      </c>
      <c r="E25" s="44"/>
      <c r="F25" s="44">
        <v>0</v>
      </c>
    </row>
    <row r="26" spans="2:6" s="38" customFormat="1" ht="13.5">
      <c r="B26" s="38" t="s">
        <v>12</v>
      </c>
      <c r="D26" s="60">
        <f>SUM(D19:D25)</f>
        <v>-2276</v>
      </c>
      <c r="E26" s="44"/>
      <c r="F26" s="60">
        <f>SUM(F19:F24)</f>
        <v>1571</v>
      </c>
    </row>
    <row r="27" spans="3:6" s="38" customFormat="1" ht="13.5">
      <c r="C27" s="38" t="s">
        <v>11</v>
      </c>
      <c r="D27" s="44">
        <v>-495</v>
      </c>
      <c r="E27" s="44"/>
      <c r="F27" s="44">
        <v>-223</v>
      </c>
    </row>
    <row r="28" spans="2:6" s="38" customFormat="1" ht="13.5">
      <c r="B28" s="38" t="s">
        <v>13</v>
      </c>
      <c r="D28" s="58">
        <f>SUM(D26:D27)</f>
        <v>-2771</v>
      </c>
      <c r="E28" s="44"/>
      <c r="F28" s="58">
        <f>SUM(F26:F27)</f>
        <v>1348</v>
      </c>
    </row>
    <row r="29" spans="1:6" s="38" customFormat="1" ht="7.5" customHeight="1">
      <c r="A29" s="61"/>
      <c r="B29" s="61"/>
      <c r="C29" s="61"/>
      <c r="D29" s="44"/>
      <c r="E29" s="44"/>
      <c r="F29" s="44"/>
    </row>
    <row r="30" spans="1:6" s="38" customFormat="1" ht="13.5">
      <c r="A30" s="61" t="s">
        <v>28</v>
      </c>
      <c r="B30" s="61"/>
      <c r="C30" s="61"/>
      <c r="D30" s="44"/>
      <c r="E30" s="44"/>
      <c r="F30" s="44"/>
    </row>
    <row r="31" spans="1:6" s="38" customFormat="1" ht="6.75" customHeight="1">
      <c r="A31" s="61"/>
      <c r="B31" s="61"/>
      <c r="C31" s="61"/>
      <c r="D31" s="44"/>
      <c r="E31" s="44"/>
      <c r="F31" s="44"/>
    </row>
    <row r="32" spans="2:6" s="38" customFormat="1" ht="13.5">
      <c r="B32" s="38" t="s">
        <v>29</v>
      </c>
      <c r="D32" s="44">
        <v>-449</v>
      </c>
      <c r="E32" s="44"/>
      <c r="F32" s="44">
        <v>-420</v>
      </c>
    </row>
    <row r="33" spans="2:6" s="38" customFormat="1" ht="13.5">
      <c r="B33" s="38" t="s">
        <v>63</v>
      </c>
      <c r="D33" s="44">
        <v>56</v>
      </c>
      <c r="E33" s="44"/>
      <c r="F33" s="44">
        <v>0</v>
      </c>
    </row>
    <row r="34" spans="2:6" s="38" customFormat="1" ht="13.5">
      <c r="B34" s="38" t="s">
        <v>30</v>
      </c>
      <c r="D34" s="44">
        <v>97</v>
      </c>
      <c r="E34" s="44"/>
      <c r="F34" s="44">
        <v>40</v>
      </c>
    </row>
    <row r="35" spans="2:6" s="38" customFormat="1" ht="13.5">
      <c r="B35" s="38" t="s">
        <v>124</v>
      </c>
      <c r="D35" s="58">
        <f>SUM(D32:D34)</f>
        <v>-296</v>
      </c>
      <c r="E35" s="44"/>
      <c r="F35" s="58">
        <f>SUM(F32:F34)</f>
        <v>-380</v>
      </c>
    </row>
    <row r="36" spans="4:6" s="38" customFormat="1" ht="6.75" customHeight="1">
      <c r="D36" s="44"/>
      <c r="E36" s="44"/>
      <c r="F36" s="44"/>
    </row>
    <row r="37" spans="1:6" s="38" customFormat="1" ht="13.5">
      <c r="A37" s="61" t="s">
        <v>31</v>
      </c>
      <c r="B37" s="61"/>
      <c r="C37" s="61"/>
      <c r="D37" s="44"/>
      <c r="E37" s="44"/>
      <c r="F37" s="44"/>
    </row>
    <row r="38" spans="4:6" s="38" customFormat="1" ht="7.5" customHeight="1">
      <c r="D38" s="44"/>
      <c r="E38" s="44"/>
      <c r="F38" s="44"/>
    </row>
    <row r="39" spans="2:6" s="38" customFormat="1" ht="13.5">
      <c r="B39" s="38" t="s">
        <v>48</v>
      </c>
      <c r="D39" s="44">
        <v>745</v>
      </c>
      <c r="E39" s="44"/>
      <c r="F39" s="44">
        <v>-357</v>
      </c>
    </row>
    <row r="40" spans="2:6" s="38" customFormat="1" ht="13.5">
      <c r="B40" s="38" t="s">
        <v>5</v>
      </c>
      <c r="D40" s="44">
        <v>362</v>
      </c>
      <c r="E40" s="44"/>
      <c r="F40" s="44">
        <v>0</v>
      </c>
    </row>
    <row r="41" spans="2:6" s="38" customFormat="1" ht="13.5">
      <c r="B41" s="38" t="s">
        <v>108</v>
      </c>
      <c r="D41" s="44">
        <v>-79</v>
      </c>
      <c r="E41" s="44"/>
      <c r="F41" s="44">
        <v>-30</v>
      </c>
    </row>
    <row r="42" spans="2:6" s="38" customFormat="1" ht="13.5">
      <c r="B42" s="38" t="s">
        <v>49</v>
      </c>
      <c r="D42" s="44">
        <v>-300</v>
      </c>
      <c r="E42" s="44"/>
      <c r="F42" s="44">
        <v>0</v>
      </c>
    </row>
    <row r="43" spans="2:6" s="38" customFormat="1" ht="13.5">
      <c r="B43" s="38" t="s">
        <v>50</v>
      </c>
      <c r="D43" s="44">
        <v>-238</v>
      </c>
      <c r="E43" s="44"/>
      <c r="F43" s="44">
        <v>-182</v>
      </c>
    </row>
    <row r="44" spans="2:6" s="38" customFormat="1" ht="13.5">
      <c r="B44" s="38" t="s">
        <v>72</v>
      </c>
      <c r="D44" s="58">
        <f>SUM(D39:D43)</f>
        <v>490</v>
      </c>
      <c r="E44" s="44"/>
      <c r="F44" s="58">
        <f>SUM(F39:F43)</f>
        <v>-569</v>
      </c>
    </row>
    <row r="45" spans="4:6" s="38" customFormat="1" ht="7.5" customHeight="1">
      <c r="D45" s="44"/>
      <c r="E45" s="44"/>
      <c r="F45" s="44"/>
    </row>
    <row r="46" spans="1:6" s="38" customFormat="1" ht="13.5">
      <c r="A46" s="61" t="s">
        <v>16</v>
      </c>
      <c r="B46" s="61"/>
      <c r="C46" s="61"/>
      <c r="D46" s="44">
        <f>D28+D35+D44</f>
        <v>-2577</v>
      </c>
      <c r="E46" s="44"/>
      <c r="F46" s="44">
        <f>F28+F35+F44</f>
        <v>399</v>
      </c>
    </row>
    <row r="47" spans="1:6" s="38" customFormat="1" ht="13.5">
      <c r="A47" s="38" t="s">
        <v>15</v>
      </c>
      <c r="B47" s="61"/>
      <c r="C47" s="61"/>
      <c r="D47" s="44">
        <v>12124</v>
      </c>
      <c r="E47" s="44"/>
      <c r="F47" s="44">
        <v>6488</v>
      </c>
    </row>
    <row r="48" spans="1:6" s="38" customFormat="1" ht="14.25" thickBot="1">
      <c r="A48" s="61" t="s">
        <v>14</v>
      </c>
      <c r="B48" s="61"/>
      <c r="C48" s="61"/>
      <c r="D48" s="63">
        <f>SUM(D46:D47)</f>
        <v>9547</v>
      </c>
      <c r="E48" s="44"/>
      <c r="F48" s="63">
        <f>SUM(F46:F47)</f>
        <v>6887</v>
      </c>
    </row>
    <row r="49" spans="1:6" s="38" customFormat="1" ht="14.25" thickTop="1">
      <c r="A49" s="61"/>
      <c r="B49" s="61"/>
      <c r="C49" s="61"/>
      <c r="D49" s="44"/>
      <c r="E49" s="44"/>
      <c r="F49" s="44"/>
    </row>
    <row r="50" spans="1:6" s="38" customFormat="1" ht="13.5">
      <c r="A50" s="38" t="s">
        <v>32</v>
      </c>
      <c r="D50" s="44"/>
      <c r="E50" s="44"/>
      <c r="F50" s="44"/>
    </row>
    <row r="51" spans="2:6" s="38" customFormat="1" ht="13.5">
      <c r="B51" s="38" t="s">
        <v>107</v>
      </c>
      <c r="D51" s="44">
        <v>9900</v>
      </c>
      <c r="E51" s="44"/>
      <c r="F51" s="44">
        <f>6950000/1000</f>
        <v>6950</v>
      </c>
    </row>
    <row r="52" spans="2:6" s="38" customFormat="1" ht="13.5">
      <c r="B52" s="38" t="s">
        <v>33</v>
      </c>
      <c r="D52" s="44">
        <f>11435+833-D51</f>
        <v>2368</v>
      </c>
      <c r="E52" s="44"/>
      <c r="F52" s="44">
        <f>9780-F51</f>
        <v>2830</v>
      </c>
    </row>
    <row r="53" spans="2:6" ht="13.5">
      <c r="B53" s="37" t="s">
        <v>34</v>
      </c>
      <c r="D53" s="43">
        <v>-2721</v>
      </c>
      <c r="F53" s="43">
        <v>-2893</v>
      </c>
    </row>
    <row r="54" spans="4:6" ht="14.25" thickBot="1">
      <c r="D54" s="63">
        <f>SUM(D51:D53)</f>
        <v>9547</v>
      </c>
      <c r="E54" s="118"/>
      <c r="F54" s="63">
        <f>SUM(F51:F53)</f>
        <v>6887</v>
      </c>
    </row>
    <row r="55" spans="4:6" ht="14.25" thickTop="1">
      <c r="D55" s="62"/>
      <c r="E55" s="118"/>
      <c r="F55" s="62"/>
    </row>
    <row r="56" spans="4:6" ht="13.5">
      <c r="D56" s="62"/>
      <c r="E56" s="118"/>
      <c r="F56" s="62"/>
    </row>
    <row r="57" spans="4:6" ht="13.5">
      <c r="D57" s="62"/>
      <c r="E57" s="118"/>
      <c r="F57" s="62"/>
    </row>
    <row r="58" spans="4:6" ht="13.5">
      <c r="D58" s="62"/>
      <c r="E58" s="118"/>
      <c r="F58" s="62"/>
    </row>
    <row r="59" ht="13.5">
      <c r="A59" s="37" t="s">
        <v>117</v>
      </c>
    </row>
    <row r="60" ht="13.5">
      <c r="A60" s="37" t="s">
        <v>92</v>
      </c>
    </row>
    <row r="62" spans="4:6" ht="13.5">
      <c r="D62" s="43">
        <f>D48-D54</f>
        <v>0</v>
      </c>
      <c r="F62" s="43">
        <f>F48-F54</f>
        <v>0</v>
      </c>
    </row>
  </sheetData>
  <sheetProtection/>
  <printOptions horizontalCentered="1"/>
  <pageMargins left="0.44" right="0.34" top="0.53" bottom="0.53" header="0.44" footer="0.2"/>
  <pageSetup fitToHeight="1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view="pageBreakPreview" zoomScaleSheetLayoutView="100" zoomScalePageLayoutView="0" workbookViewId="0" topLeftCell="A1">
      <selection activeCell="I18" sqref="I18"/>
    </sheetView>
  </sheetViews>
  <sheetFormatPr defaultColWidth="9.140625" defaultRowHeight="12.75"/>
  <cols>
    <col min="1" max="1" width="48.7109375" style="37" customWidth="1"/>
    <col min="2" max="3" width="11.421875" style="37" customWidth="1"/>
    <col min="4" max="4" width="12.421875" style="37" customWidth="1"/>
    <col min="5" max="5" width="15.00390625" style="37" customWidth="1"/>
    <col min="6" max="6" width="13.7109375" style="37" customWidth="1"/>
    <col min="7" max="7" width="12.421875" style="37" bestFit="1" customWidth="1"/>
    <col min="8" max="8" width="0.71875" style="37" customWidth="1"/>
    <col min="9" max="16384" width="9.140625" style="37" customWidth="1"/>
  </cols>
  <sheetData>
    <row r="1" ht="13.5">
      <c r="A1" s="36" t="str">
        <f>'[1]Summary'!A1</f>
        <v>MITHRIL BERHAD</v>
      </c>
    </row>
    <row r="2" ht="13.5">
      <c r="A2" s="7" t="str">
        <f>Summary!A2</f>
        <v>(Company No.: 577765-U)</v>
      </c>
    </row>
    <row r="4" ht="13.5">
      <c r="A4" s="36" t="s">
        <v>119</v>
      </c>
    </row>
    <row r="5" ht="13.5">
      <c r="A5" s="36" t="str">
        <f>Consol_CF!A5</f>
        <v>FOR THE CUMULATIVE QUARTER ENDED 30TH SEPTEMBER 2007</v>
      </c>
    </row>
    <row r="7" ht="13.5">
      <c r="A7" s="39"/>
    </row>
    <row r="8" spans="2:7" ht="13.5">
      <c r="B8" s="64"/>
      <c r="C8" s="65" t="s">
        <v>35</v>
      </c>
      <c r="D8" s="99"/>
      <c r="E8" s="66"/>
      <c r="F8" s="67" t="s">
        <v>36</v>
      </c>
      <c r="G8" s="68"/>
    </row>
    <row r="9" spans="2:7" ht="13.5">
      <c r="B9" s="69"/>
      <c r="C9" s="70"/>
      <c r="D9" s="57"/>
      <c r="E9" s="71"/>
      <c r="F9" s="72"/>
      <c r="G9" s="73"/>
    </row>
    <row r="10" spans="2:7" s="43" customFormat="1" ht="13.5">
      <c r="B10" s="69" t="s">
        <v>93</v>
      </c>
      <c r="C10" s="75" t="s">
        <v>93</v>
      </c>
      <c r="D10" s="75" t="s">
        <v>94</v>
      </c>
      <c r="E10" s="75" t="s">
        <v>95</v>
      </c>
      <c r="F10" s="69" t="s">
        <v>96</v>
      </c>
      <c r="G10" s="76" t="s">
        <v>37</v>
      </c>
    </row>
    <row r="11" spans="1:7" s="43" customFormat="1" ht="13.5">
      <c r="A11" s="74" t="s">
        <v>126</v>
      </c>
      <c r="B11" s="69" t="s">
        <v>97</v>
      </c>
      <c r="C11" s="75" t="s">
        <v>98</v>
      </c>
      <c r="D11" s="75" t="s">
        <v>99</v>
      </c>
      <c r="E11" s="75" t="s">
        <v>100</v>
      </c>
      <c r="F11" s="69" t="s">
        <v>101</v>
      </c>
      <c r="G11" s="76"/>
    </row>
    <row r="12" spans="1:7" s="43" customFormat="1" ht="13.5">
      <c r="A12" s="125">
        <f>Consol_CF!D8</f>
        <v>39355</v>
      </c>
      <c r="B12" s="72"/>
      <c r="C12" s="70"/>
      <c r="D12" s="70"/>
      <c r="E12" s="70" t="s">
        <v>102</v>
      </c>
      <c r="F12" s="72"/>
      <c r="G12" s="71"/>
    </row>
    <row r="13" spans="2:7" ht="13.5">
      <c r="B13" s="69" t="s">
        <v>143</v>
      </c>
      <c r="C13" s="69" t="s">
        <v>143</v>
      </c>
      <c r="D13" s="69" t="s">
        <v>143</v>
      </c>
      <c r="E13" s="69" t="s">
        <v>143</v>
      </c>
      <c r="F13" s="69" t="s">
        <v>143</v>
      </c>
      <c r="G13" s="69" t="s">
        <v>143</v>
      </c>
    </row>
    <row r="14" spans="2:7" ht="13.5">
      <c r="B14" s="69"/>
      <c r="C14" s="75"/>
      <c r="D14" s="75"/>
      <c r="E14" s="69"/>
      <c r="F14" s="69"/>
      <c r="G14" s="73"/>
    </row>
    <row r="15" spans="1:8" ht="13.5">
      <c r="A15" s="37" t="s">
        <v>7</v>
      </c>
      <c r="B15" s="77">
        <v>109976</v>
      </c>
      <c r="C15" s="78">
        <v>80339</v>
      </c>
      <c r="D15" s="78">
        <v>14859</v>
      </c>
      <c r="E15" s="77">
        <f>10519+58237</f>
        <v>68756</v>
      </c>
      <c r="F15" s="77">
        <v>-192856</v>
      </c>
      <c r="G15" s="73">
        <f>SUM(B15:F15)</f>
        <v>81074</v>
      </c>
      <c r="H15" s="37">
        <f>G15-'[1]Consol_BS'!D45</f>
        <v>81074</v>
      </c>
    </row>
    <row r="16" spans="2:7" s="38" customFormat="1" ht="13.5">
      <c r="B16" s="77"/>
      <c r="C16" s="78"/>
      <c r="D16" s="78"/>
      <c r="E16" s="77"/>
      <c r="F16" s="77"/>
      <c r="G16" s="73"/>
    </row>
    <row r="17" spans="1:7" s="38" customFormat="1" ht="13.5">
      <c r="A17" s="38" t="s">
        <v>18</v>
      </c>
      <c r="B17" s="77">
        <v>0</v>
      </c>
      <c r="C17" s="78">
        <v>0</v>
      </c>
      <c r="D17" s="78">
        <v>0</v>
      </c>
      <c r="E17" s="77">
        <v>0</v>
      </c>
      <c r="F17" s="77">
        <f>Consol_PL!F35</f>
        <v>-2979</v>
      </c>
      <c r="G17" s="73">
        <f>SUM(B17:F17)</f>
        <v>-2979</v>
      </c>
    </row>
    <row r="18" spans="2:7" s="38" customFormat="1" ht="13.5">
      <c r="B18" s="77"/>
      <c r="C18" s="78"/>
      <c r="D18" s="78"/>
      <c r="E18" s="77"/>
      <c r="F18" s="77"/>
      <c r="G18" s="73"/>
    </row>
    <row r="19" spans="1:7" s="38" customFormat="1" ht="13.5">
      <c r="A19" s="126" t="s">
        <v>163</v>
      </c>
      <c r="B19" s="127">
        <v>0</v>
      </c>
      <c r="C19" s="128">
        <v>0</v>
      </c>
      <c r="D19" s="128">
        <v>-3419</v>
      </c>
      <c r="E19" s="127">
        <v>0</v>
      </c>
      <c r="F19" s="127">
        <v>0</v>
      </c>
      <c r="G19" s="129">
        <f>SUM(B19:F19)</f>
        <v>-3419</v>
      </c>
    </row>
    <row r="20" spans="2:7" s="38" customFormat="1" ht="13.5">
      <c r="B20" s="77"/>
      <c r="C20" s="78"/>
      <c r="D20" s="78"/>
      <c r="E20" s="77"/>
      <c r="F20" s="77"/>
      <c r="G20" s="73"/>
    </row>
    <row r="21" spans="1:7" s="38" customFormat="1" ht="14.25" thickBot="1">
      <c r="A21" s="38" t="s">
        <v>19</v>
      </c>
      <c r="B21" s="79">
        <f aca="true" t="shared" si="0" ref="B21:G21">SUM(B15:B19)</f>
        <v>109976</v>
      </c>
      <c r="C21" s="79">
        <f t="shared" si="0"/>
        <v>80339</v>
      </c>
      <c r="D21" s="79">
        <f t="shared" si="0"/>
        <v>11440</v>
      </c>
      <c r="E21" s="79">
        <f t="shared" si="0"/>
        <v>68756</v>
      </c>
      <c r="F21" s="79">
        <f t="shared" si="0"/>
        <v>-195835</v>
      </c>
      <c r="G21" s="79">
        <f t="shared" si="0"/>
        <v>74676</v>
      </c>
    </row>
    <row r="22" s="38" customFormat="1" ht="14.25" thickTop="1">
      <c r="G22" s="80"/>
    </row>
    <row r="23" s="38" customFormat="1" ht="13.5"/>
    <row r="24" s="38" customFormat="1" ht="13.5">
      <c r="A24" s="61"/>
    </row>
    <row r="25" spans="1:7" s="38" customFormat="1" ht="13.5">
      <c r="A25" s="37"/>
      <c r="B25" s="64"/>
      <c r="C25" s="65" t="s">
        <v>35</v>
      </c>
      <c r="D25" s="99"/>
      <c r="E25" s="66"/>
      <c r="F25" s="67" t="s">
        <v>36</v>
      </c>
      <c r="G25" s="68"/>
    </row>
    <row r="26" spans="1:7" s="38" customFormat="1" ht="13.5">
      <c r="A26" s="37"/>
      <c r="B26" s="69"/>
      <c r="C26" s="70"/>
      <c r="D26" s="57"/>
      <c r="E26" s="71"/>
      <c r="F26" s="72"/>
      <c r="G26" s="73"/>
    </row>
    <row r="27" spans="2:7" s="38" customFormat="1" ht="13.5">
      <c r="B27" s="69" t="s">
        <v>93</v>
      </c>
      <c r="C27" s="75" t="s">
        <v>93</v>
      </c>
      <c r="D27" s="75" t="s">
        <v>94</v>
      </c>
      <c r="E27" s="75" t="s">
        <v>95</v>
      </c>
      <c r="F27" s="69" t="s">
        <v>96</v>
      </c>
      <c r="G27" s="76" t="s">
        <v>37</v>
      </c>
    </row>
    <row r="28" spans="1:7" s="38" customFormat="1" ht="13.5">
      <c r="A28" s="74" t="s">
        <v>126</v>
      </c>
      <c r="B28" s="69" t="s">
        <v>97</v>
      </c>
      <c r="C28" s="75" t="s">
        <v>98</v>
      </c>
      <c r="D28" s="75" t="s">
        <v>99</v>
      </c>
      <c r="E28" s="75" t="s">
        <v>100</v>
      </c>
      <c r="F28" s="69" t="s">
        <v>101</v>
      </c>
      <c r="G28" s="76"/>
    </row>
    <row r="29" spans="1:7" s="38" customFormat="1" ht="13.5">
      <c r="A29" s="125">
        <f>Consol_CF!F8</f>
        <v>38990</v>
      </c>
      <c r="B29" s="72"/>
      <c r="C29" s="70"/>
      <c r="D29" s="70"/>
      <c r="E29" s="70" t="s">
        <v>102</v>
      </c>
      <c r="F29" s="72"/>
      <c r="G29" s="71"/>
    </row>
    <row r="30" spans="1:7" s="38" customFormat="1" ht="13.5">
      <c r="A30" s="37"/>
      <c r="B30" s="69" t="s">
        <v>143</v>
      </c>
      <c r="C30" s="69" t="s">
        <v>143</v>
      </c>
      <c r="D30" s="69" t="s">
        <v>143</v>
      </c>
      <c r="E30" s="69" t="s">
        <v>143</v>
      </c>
      <c r="F30" s="69" t="s">
        <v>143</v>
      </c>
      <c r="G30" s="69" t="s">
        <v>143</v>
      </c>
    </row>
    <row r="31" spans="1:7" s="38" customFormat="1" ht="13.5">
      <c r="A31" s="37"/>
      <c r="B31" s="69"/>
      <c r="C31" s="75"/>
      <c r="D31" s="75"/>
      <c r="E31" s="69"/>
      <c r="F31" s="69"/>
      <c r="G31" s="73"/>
    </row>
    <row r="32" spans="1:7" s="38" customFormat="1" ht="13.5">
      <c r="A32" s="37" t="s">
        <v>73</v>
      </c>
      <c r="B32" s="77">
        <v>109976</v>
      </c>
      <c r="C32" s="78">
        <f>80339088/1000</f>
        <v>80339.088</v>
      </c>
      <c r="D32" s="78">
        <v>27424</v>
      </c>
      <c r="E32" s="77">
        <v>68756</v>
      </c>
      <c r="F32" s="77">
        <v>-190966</v>
      </c>
      <c r="G32" s="73">
        <f>SUM(B32:F32)</f>
        <v>95529.08799999999</v>
      </c>
    </row>
    <row r="33" spans="2:7" s="38" customFormat="1" ht="13.5">
      <c r="B33" s="77"/>
      <c r="C33" s="78"/>
      <c r="D33" s="78"/>
      <c r="E33" s="77"/>
      <c r="F33" s="77"/>
      <c r="G33" s="73"/>
    </row>
    <row r="34" spans="1:7" s="38" customFormat="1" ht="13.5">
      <c r="A34" s="38" t="s">
        <v>20</v>
      </c>
      <c r="B34" s="77">
        <v>0</v>
      </c>
      <c r="C34" s="78">
        <v>0</v>
      </c>
      <c r="D34" s="100">
        <v>-13136</v>
      </c>
      <c r="E34" s="77">
        <v>0</v>
      </c>
      <c r="F34" s="77">
        <v>13136</v>
      </c>
      <c r="G34" s="73">
        <f>SUM(B34:F34)</f>
        <v>0</v>
      </c>
    </row>
    <row r="35" spans="2:7" s="38" customFormat="1" ht="13.5">
      <c r="B35" s="119"/>
      <c r="C35" s="120"/>
      <c r="D35" s="120"/>
      <c r="E35" s="119"/>
      <c r="F35" s="119"/>
      <c r="G35" s="121"/>
    </row>
    <row r="36" spans="1:7" s="38" customFormat="1" ht="13.5">
      <c r="A36" s="38" t="s">
        <v>74</v>
      </c>
      <c r="B36" s="77">
        <f aca="true" t="shared" si="1" ref="B36:G36">SUM(B32:B34)</f>
        <v>109976</v>
      </c>
      <c r="C36" s="77">
        <f t="shared" si="1"/>
        <v>80339.088</v>
      </c>
      <c r="D36" s="77">
        <f t="shared" si="1"/>
        <v>14288</v>
      </c>
      <c r="E36" s="77">
        <f t="shared" si="1"/>
        <v>68756</v>
      </c>
      <c r="F36" s="77">
        <f t="shared" si="1"/>
        <v>-177830</v>
      </c>
      <c r="G36" s="77">
        <f t="shared" si="1"/>
        <v>95529.08799999999</v>
      </c>
    </row>
    <row r="37" spans="2:7" s="38" customFormat="1" ht="13.5">
      <c r="B37" s="77"/>
      <c r="C37" s="78"/>
      <c r="D37" s="78"/>
      <c r="E37" s="77"/>
      <c r="F37" s="77"/>
      <c r="G37" s="73"/>
    </row>
    <row r="38" spans="1:7" s="38" customFormat="1" ht="13.5">
      <c r="A38" s="38" t="s">
        <v>18</v>
      </c>
      <c r="B38" s="77">
        <v>0</v>
      </c>
      <c r="C38" s="78">
        <v>0</v>
      </c>
      <c r="D38" s="78">
        <v>0</v>
      </c>
      <c r="E38" s="77">
        <v>0</v>
      </c>
      <c r="F38" s="77">
        <f>Consol_PL!H30</f>
        <v>-1134</v>
      </c>
      <c r="G38" s="73">
        <f>SUM(B38:F38)</f>
        <v>-1134</v>
      </c>
    </row>
    <row r="39" spans="2:7" s="38" customFormat="1" ht="13.5">
      <c r="B39" s="77"/>
      <c r="C39" s="78"/>
      <c r="D39" s="78"/>
      <c r="E39" s="77"/>
      <c r="F39" s="77"/>
      <c r="G39" s="73"/>
    </row>
    <row r="40" spans="1:7" s="38" customFormat="1" ht="14.25" thickBot="1">
      <c r="A40" s="38" t="s">
        <v>6</v>
      </c>
      <c r="B40" s="79">
        <f aca="true" t="shared" si="2" ref="B40:G40">SUM(B36:B39)</f>
        <v>109976</v>
      </c>
      <c r="C40" s="79">
        <f t="shared" si="2"/>
        <v>80339.088</v>
      </c>
      <c r="D40" s="79">
        <f t="shared" si="2"/>
        <v>14288</v>
      </c>
      <c r="E40" s="79">
        <f t="shared" si="2"/>
        <v>68756</v>
      </c>
      <c r="F40" s="79">
        <f t="shared" si="2"/>
        <v>-178964</v>
      </c>
      <c r="G40" s="79">
        <f t="shared" si="2"/>
        <v>94395.08799999999</v>
      </c>
    </row>
    <row r="41" s="38" customFormat="1" ht="14.25" thickTop="1">
      <c r="G41" s="80"/>
    </row>
    <row r="42" s="38" customFormat="1" ht="13.5">
      <c r="G42" s="80"/>
    </row>
    <row r="43" s="38" customFormat="1" ht="13.5">
      <c r="G43" s="80"/>
    </row>
    <row r="44" s="38" customFormat="1" ht="13.5">
      <c r="G44" s="80"/>
    </row>
    <row r="45" s="38" customFormat="1" ht="13.5">
      <c r="G45" s="80"/>
    </row>
    <row r="46" s="38" customFormat="1" ht="13.5">
      <c r="G46" s="80"/>
    </row>
    <row r="47" s="38" customFormat="1" ht="13.5">
      <c r="G47" s="80"/>
    </row>
    <row r="48" s="38" customFormat="1" ht="13.5">
      <c r="G48" s="80"/>
    </row>
    <row r="49" s="38" customFormat="1" ht="13.5">
      <c r="G49" s="80"/>
    </row>
    <row r="50" s="38" customFormat="1" ht="13.5">
      <c r="G50" s="80"/>
    </row>
    <row r="51" s="38" customFormat="1" ht="13.5">
      <c r="G51" s="80"/>
    </row>
    <row r="52" s="38" customFormat="1" ht="13.5">
      <c r="G52" s="80"/>
    </row>
    <row r="53" s="38" customFormat="1" ht="13.5">
      <c r="G53" s="80"/>
    </row>
    <row r="54" s="38" customFormat="1" ht="13.5">
      <c r="G54" s="80"/>
    </row>
    <row r="55" s="38" customFormat="1" ht="13.5">
      <c r="G55" s="80"/>
    </row>
    <row r="56" s="38" customFormat="1" ht="13.5">
      <c r="G56" s="80"/>
    </row>
    <row r="57" s="38" customFormat="1" ht="13.5">
      <c r="G57" s="80"/>
    </row>
    <row r="58" s="38" customFormat="1" ht="13.5">
      <c r="G58" s="80"/>
    </row>
    <row r="59" s="38" customFormat="1" ht="13.5">
      <c r="G59" s="80"/>
    </row>
    <row r="60" s="38" customFormat="1" ht="13.5">
      <c r="G60" s="80"/>
    </row>
    <row r="61" s="38" customFormat="1" ht="13.5">
      <c r="G61" s="80"/>
    </row>
    <row r="62" s="38" customFormat="1" ht="13.5">
      <c r="G62" s="80"/>
    </row>
    <row r="63" s="38" customFormat="1" ht="13.5">
      <c r="G63" s="80"/>
    </row>
    <row r="64" s="38" customFormat="1" ht="13.5">
      <c r="G64" s="80"/>
    </row>
    <row r="65" s="38" customFormat="1" ht="13.5"/>
    <row r="66" s="38" customFormat="1" ht="13.5"/>
    <row r="68" ht="13.5">
      <c r="A68" s="37" t="s">
        <v>21</v>
      </c>
    </row>
    <row r="69" ht="13.5">
      <c r="A69" s="37" t="s">
        <v>22</v>
      </c>
    </row>
    <row r="70" ht="13.5">
      <c r="A70" s="37" t="s">
        <v>104</v>
      </c>
    </row>
    <row r="72" ht="13.5">
      <c r="A72" s="37" t="s">
        <v>104</v>
      </c>
    </row>
  </sheetData>
  <sheetProtection/>
  <printOptions horizontalCentered="1"/>
  <pageMargins left="0.51" right="0.36" top="0.82" bottom="0.66" header="0.5" footer="0.5"/>
  <pageSetup fitToHeight="1" fitToWidth="1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7"/>
  <sheetViews>
    <sheetView view="pageBreakPreview" zoomScaleSheetLayoutView="100" zoomScalePageLayoutView="0" workbookViewId="0" topLeftCell="A1">
      <selection activeCell="C20" sqref="C20"/>
    </sheetView>
  </sheetViews>
  <sheetFormatPr defaultColWidth="9.140625" defaultRowHeight="12.75"/>
  <cols>
    <col min="1" max="1" width="42.00390625" style="37" customWidth="1"/>
    <col min="2" max="2" width="13.7109375" style="43" customWidth="1"/>
    <col min="3" max="3" width="1.7109375" style="43" customWidth="1"/>
    <col min="4" max="4" width="13.57421875" style="37" customWidth="1"/>
    <col min="5" max="5" width="12.28125" style="37" customWidth="1"/>
    <col min="6" max="16384" width="9.140625" style="37" customWidth="1"/>
  </cols>
  <sheetData>
    <row r="1" ht="13.5">
      <c r="A1" s="36" t="str">
        <f>Summary!A1</f>
        <v>MITHRIL BERHAD</v>
      </c>
    </row>
    <row r="2" ht="13.5">
      <c r="A2" s="7" t="s">
        <v>3</v>
      </c>
    </row>
    <row r="4" ht="13.5">
      <c r="A4" s="36" t="s">
        <v>122</v>
      </c>
    </row>
    <row r="5" ht="13.5">
      <c r="A5" s="36" t="str">
        <f>Consol_CF!A5</f>
        <v>FOR THE CUMULATIVE QUARTER ENDED 30TH SEPTEMBER 2007</v>
      </c>
    </row>
    <row r="8" spans="2:4" ht="25.5" customHeight="1">
      <c r="B8" s="103">
        <v>39355</v>
      </c>
      <c r="C8" s="104"/>
      <c r="D8" s="103">
        <v>38990</v>
      </c>
    </row>
    <row r="9" spans="2:4" ht="13.5">
      <c r="B9" s="104" t="s">
        <v>91</v>
      </c>
      <c r="C9" s="104"/>
      <c r="D9" s="104" t="str">
        <f>B9</f>
        <v>3 Months</v>
      </c>
    </row>
    <row r="10" spans="2:4" ht="13.5">
      <c r="B10" s="102" t="s">
        <v>60</v>
      </c>
      <c r="C10" s="102"/>
      <c r="D10" s="102" t="s">
        <v>60</v>
      </c>
    </row>
    <row r="11" spans="2:4" ht="13.5">
      <c r="B11" s="105" t="s">
        <v>109</v>
      </c>
      <c r="C11" s="104"/>
      <c r="D11" s="105" t="s">
        <v>109</v>
      </c>
    </row>
    <row r="12" spans="2:4" ht="15">
      <c r="B12" s="101" t="s">
        <v>143</v>
      </c>
      <c r="C12" s="102"/>
      <c r="D12" s="101" t="s">
        <v>143</v>
      </c>
    </row>
    <row r="13" ht="13.5">
      <c r="D13" s="43"/>
    </row>
    <row r="14" spans="1:4" ht="13.5">
      <c r="A14" s="37" t="s">
        <v>38</v>
      </c>
      <c r="B14" s="43">
        <v>0</v>
      </c>
      <c r="D14" s="43">
        <v>0</v>
      </c>
    </row>
    <row r="15" spans="2:4" s="38" customFormat="1" ht="13.5">
      <c r="B15" s="44"/>
      <c r="C15" s="44"/>
      <c r="D15" s="44"/>
    </row>
    <row r="16" spans="1:4" s="38" customFormat="1" ht="13.5">
      <c r="A16" s="38" t="s">
        <v>39</v>
      </c>
      <c r="B16" s="44">
        <v>0</v>
      </c>
      <c r="C16" s="44"/>
      <c r="D16" s="44">
        <v>0</v>
      </c>
    </row>
    <row r="17" spans="2:4" s="38" customFormat="1" ht="13.5">
      <c r="B17" s="57"/>
      <c r="C17" s="44"/>
      <c r="D17" s="57"/>
    </row>
    <row r="18" spans="2:4" s="38" customFormat="1" ht="13.5">
      <c r="B18" s="44"/>
      <c r="C18" s="44"/>
      <c r="D18" s="44"/>
    </row>
    <row r="19" spans="1:4" s="38" customFormat="1" ht="13.5">
      <c r="A19" s="38" t="s">
        <v>24</v>
      </c>
      <c r="B19" s="44"/>
      <c r="C19" s="44"/>
      <c r="D19" s="44"/>
    </row>
    <row r="20" spans="1:4" s="38" customFormat="1" ht="13.5">
      <c r="A20" s="38" t="s">
        <v>23</v>
      </c>
      <c r="B20" s="44">
        <f>SUM(B14:B17)</f>
        <v>0</v>
      </c>
      <c r="C20" s="44"/>
      <c r="D20" s="44">
        <v>0</v>
      </c>
    </row>
    <row r="21" spans="2:4" s="38" customFormat="1" ht="13.5">
      <c r="B21" s="44"/>
      <c r="C21" s="44"/>
      <c r="D21" s="44"/>
    </row>
    <row r="22" spans="1:4" s="38" customFormat="1" ht="13.5">
      <c r="A22" s="38" t="s">
        <v>120</v>
      </c>
      <c r="B22" s="44">
        <f>Consol_EQ!F21</f>
        <v>-195835</v>
      </c>
      <c r="C22" s="44"/>
      <c r="D22" s="44">
        <f>Consol_EQ!F40</f>
        <v>-178964</v>
      </c>
    </row>
    <row r="23" spans="2:4" s="38" customFormat="1" ht="13.5">
      <c r="B23" s="44"/>
      <c r="C23" s="44"/>
      <c r="D23" s="44"/>
    </row>
    <row r="24" spans="1:4" s="38" customFormat="1" ht="14.25" thickBot="1">
      <c r="A24" s="38" t="s">
        <v>121</v>
      </c>
      <c r="B24" s="59">
        <f>SUM(B19:B22)</f>
        <v>-195835</v>
      </c>
      <c r="C24" s="44"/>
      <c r="D24" s="59">
        <f>SUM(D19:D22)</f>
        <v>-178964</v>
      </c>
    </row>
    <row r="25" spans="2:4" s="38" customFormat="1" ht="14.25" thickTop="1">
      <c r="B25" s="44"/>
      <c r="C25" s="44"/>
      <c r="D25" s="44"/>
    </row>
    <row r="27" spans="1:3" s="38" customFormat="1" ht="13.5">
      <c r="A27" s="61"/>
      <c r="B27" s="44"/>
      <c r="C27" s="44"/>
    </row>
    <row r="28" spans="2:3" s="38" customFormat="1" ht="13.5">
      <c r="B28" s="44"/>
      <c r="C28" s="44"/>
    </row>
    <row r="29" spans="2:3" s="38" customFormat="1" ht="13.5">
      <c r="B29" s="44"/>
      <c r="C29" s="44"/>
    </row>
    <row r="30" spans="2:3" s="38" customFormat="1" ht="13.5">
      <c r="B30" s="44"/>
      <c r="C30" s="44"/>
    </row>
    <row r="31" spans="2:3" s="38" customFormat="1" ht="13.5">
      <c r="B31" s="44"/>
      <c r="C31" s="44"/>
    </row>
    <row r="32" spans="2:3" s="38" customFormat="1" ht="13.5">
      <c r="B32" s="44"/>
      <c r="C32" s="44"/>
    </row>
    <row r="33" spans="1:3" s="38" customFormat="1" ht="13.5">
      <c r="A33" s="61"/>
      <c r="B33" s="44"/>
      <c r="C33" s="44"/>
    </row>
    <row r="34" spans="2:3" s="38" customFormat="1" ht="13.5">
      <c r="B34" s="44"/>
      <c r="C34" s="44"/>
    </row>
    <row r="35" spans="1:3" s="38" customFormat="1" ht="13.5">
      <c r="A35" s="61"/>
      <c r="B35" s="44"/>
      <c r="C35" s="44"/>
    </row>
    <row r="36" spans="2:3" s="38" customFormat="1" ht="13.5">
      <c r="B36" s="44"/>
      <c r="C36" s="44"/>
    </row>
    <row r="37" spans="2:3" s="38" customFormat="1" ht="13.5">
      <c r="B37" s="44"/>
      <c r="C37" s="44"/>
    </row>
    <row r="38" spans="2:3" s="38" customFormat="1" ht="13.5">
      <c r="B38" s="44"/>
      <c r="C38" s="44"/>
    </row>
    <row r="39" spans="2:3" s="38" customFormat="1" ht="13.5">
      <c r="B39" s="44"/>
      <c r="C39" s="44"/>
    </row>
    <row r="40" spans="2:3" s="38" customFormat="1" ht="13.5">
      <c r="B40" s="44"/>
      <c r="C40" s="44"/>
    </row>
    <row r="41" spans="2:3" s="38" customFormat="1" ht="13.5">
      <c r="B41" s="44"/>
      <c r="C41" s="44"/>
    </row>
    <row r="42" spans="2:3" s="38" customFormat="1" ht="13.5">
      <c r="B42" s="44"/>
      <c r="C42" s="44"/>
    </row>
    <row r="43" spans="2:3" s="38" customFormat="1" ht="13.5">
      <c r="B43" s="44"/>
      <c r="C43" s="44"/>
    </row>
    <row r="44" spans="2:3" s="38" customFormat="1" ht="13.5">
      <c r="B44" s="44"/>
      <c r="C44" s="44"/>
    </row>
    <row r="57" spans="2:4" s="38" customFormat="1" ht="13.5">
      <c r="B57" s="44">
        <f>B24-Consol_EQ!F21</f>
        <v>0</v>
      </c>
      <c r="C57" s="44"/>
      <c r="D57" s="44">
        <v>0</v>
      </c>
    </row>
  </sheetData>
  <sheetProtection/>
  <printOptions horizontalCentered="1"/>
  <pageMargins left="0.79" right="0.48" top="0.88" bottom="0.73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&amp; N KENANGA SDN BHD</dc:creator>
  <cp:keywords/>
  <dc:description/>
  <cp:lastModifiedBy>Ezza</cp:lastModifiedBy>
  <cp:lastPrinted>2007-11-30T08:26:21Z</cp:lastPrinted>
  <dcterms:created xsi:type="dcterms:W3CDTF">2004-08-07T08:47:17Z</dcterms:created>
  <dcterms:modified xsi:type="dcterms:W3CDTF">2007-11-30T10:50:04Z</dcterms:modified>
  <cp:category/>
  <cp:version/>
  <cp:contentType/>
  <cp:contentStatus/>
</cp:coreProperties>
</file>